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kole\Forfatter\Grundlæggende økonomi\Finale rettelser 4-7-2024\Kapitel 7 - Dækningsbidrag\"/>
    </mc:Choice>
  </mc:AlternateContent>
  <xr:revisionPtr revIDLastSave="0" documentId="13_ncr:1_{D64EA0EC-B5F4-4503-8F27-610F7404F613}" xr6:coauthVersionLast="47" xr6:coauthVersionMax="47" xr10:uidLastSave="{00000000-0000-0000-0000-000000000000}"/>
  <bookViews>
    <workbookView xWindow="-120" yWindow="-120" windowWidth="29040" windowHeight="17520" activeTab="3" xr2:uid="{38895699-8FD1-4B47-A9BE-43517366EC98}"/>
  </bookViews>
  <sheets>
    <sheet name="7.1" sheetId="1" r:id="rId1"/>
    <sheet name="7.2" sheetId="2" r:id="rId2"/>
    <sheet name="7.3" sheetId="3" r:id="rId3"/>
    <sheet name="7.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21" i="3"/>
  <c r="D19" i="3"/>
  <c r="D18" i="3"/>
  <c r="C18" i="3" s="1"/>
  <c r="D17" i="3"/>
  <c r="C17" i="3" s="1"/>
  <c r="C16" i="3"/>
  <c r="D15" i="3"/>
  <c r="C14" i="3"/>
  <c r="D10" i="3"/>
  <c r="D11" i="3" s="1"/>
  <c r="D12" i="3" s="1"/>
  <c r="C9" i="3"/>
  <c r="C11" i="3" s="1"/>
  <c r="C12" i="3" s="1"/>
  <c r="D7" i="3"/>
  <c r="D14" i="2"/>
  <c r="C13" i="2"/>
  <c r="C12" i="2"/>
  <c r="C15" i="2" s="1"/>
  <c r="C16" i="2" s="1"/>
  <c r="C11" i="2"/>
  <c r="C10" i="2"/>
  <c r="D10" i="2" s="1"/>
  <c r="D15" i="2" s="1"/>
  <c r="C8" i="2"/>
  <c r="D6" i="2"/>
  <c r="D8" i="2" s="1"/>
  <c r="C19" i="1"/>
  <c r="D15" i="1"/>
  <c r="D14" i="1"/>
  <c r="C13" i="1"/>
  <c r="D12" i="1"/>
  <c r="D8" i="1"/>
  <c r="C8" i="1" s="1"/>
  <c r="C10" i="1" s="1"/>
  <c r="D23" i="3" l="1"/>
  <c r="D24" i="3" s="1"/>
  <c r="C23" i="3"/>
  <c r="C24" i="3" s="1"/>
  <c r="D16" i="2"/>
  <c r="D16" i="1"/>
  <c r="C12" i="1"/>
  <c r="C16" i="1" s="1"/>
  <c r="C17" i="1" s="1"/>
  <c r="C20" i="1" s="1"/>
  <c r="D10" i="1"/>
  <c r="D17" i="1" l="1"/>
  <c r="D20" i="1" s="1"/>
</calcChain>
</file>

<file path=xl/sharedStrings.xml><?xml version="1.0" encoding="utf-8"?>
<sst xmlns="http://schemas.openxmlformats.org/spreadsheetml/2006/main" count="80" uniqueCount="58">
  <si>
    <t>Dækningsbidrag hestebønner</t>
  </si>
  <si>
    <r>
      <t xml:space="preserve">44 </t>
    </r>
    <r>
      <rPr>
        <sz val="12"/>
        <color theme="1"/>
        <rFont val="Times New Roman"/>
        <family val="1"/>
      </rPr>
      <t xml:space="preserve">ha á </t>
    </r>
    <r>
      <rPr>
        <sz val="12"/>
        <color rgb="FFFF0000"/>
        <rFont val="Times New Roman"/>
        <family val="1"/>
      </rPr>
      <t xml:space="preserve">46 </t>
    </r>
    <r>
      <rPr>
        <sz val="12"/>
        <color theme="1"/>
        <rFont val="Times New Roman"/>
        <family val="1"/>
      </rPr>
      <t>hkg.</t>
    </r>
  </si>
  <si>
    <t>Udbytte</t>
  </si>
  <si>
    <t>Kroner</t>
  </si>
  <si>
    <t>I alt</t>
  </si>
  <si>
    <t>Pr. ha</t>
  </si>
  <si>
    <t>4.600 kg á 3 kr/kg</t>
  </si>
  <si>
    <t>Hestebønner</t>
  </si>
  <si>
    <t>Bruttoudbytte i alt</t>
  </si>
  <si>
    <t>Stykomkostninger</t>
  </si>
  <si>
    <t>Udsæd</t>
  </si>
  <si>
    <t>Handels. fosfor</t>
  </si>
  <si>
    <t>Handels. kalium</t>
  </si>
  <si>
    <t>Kemikalier</t>
  </si>
  <si>
    <t>Stykomkostninger i alt</t>
  </si>
  <si>
    <t>Dækningsbidrag</t>
  </si>
  <si>
    <t>Maskin- og arbejdsomkostninger</t>
  </si>
  <si>
    <t>Egne maskiner</t>
  </si>
  <si>
    <t>Dækningsbidrag 2 (DBII)</t>
  </si>
  <si>
    <t>Dækningsbidrag slagtesvin</t>
  </si>
  <si>
    <r>
      <t xml:space="preserve">     </t>
    </r>
    <r>
      <rPr>
        <sz val="12"/>
        <color rgb="FFFF0000"/>
        <rFont val="Times New Roman"/>
        <family val="1"/>
      </rPr>
      <t xml:space="preserve">5268    </t>
    </r>
    <r>
      <rPr>
        <sz val="12"/>
        <color theme="1"/>
        <rFont val="Times New Roman"/>
        <family val="1"/>
      </rPr>
      <t>stk. producerede grise</t>
    </r>
  </si>
  <si>
    <t>Pr. produceret gris</t>
  </si>
  <si>
    <t>Leverede slagtegrise</t>
  </si>
  <si>
    <t>Indkøbte smågrise</t>
  </si>
  <si>
    <t>hkg</t>
  </si>
  <si>
    <t>Korn</t>
  </si>
  <si>
    <t>Tilskudsfoder slagtegrise</t>
  </si>
  <si>
    <t>Dyrlæge, medicin, vaccine</t>
  </si>
  <si>
    <t>Rådgivning</t>
  </si>
  <si>
    <t>Diverse omkostninger</t>
  </si>
  <si>
    <t>Dækningsbidrag kører inkl. opdræt</t>
  </si>
  <si>
    <r>
      <t xml:space="preserve">      </t>
    </r>
    <r>
      <rPr>
        <sz val="12"/>
        <color rgb="FFFF0000"/>
        <rFont val="Times New Roman"/>
        <family val="1"/>
      </rPr>
      <t xml:space="preserve">190   </t>
    </r>
    <r>
      <rPr>
        <sz val="12"/>
        <color theme="1"/>
        <rFont val="Times New Roman"/>
        <family val="1"/>
      </rPr>
      <t>stk. årskøer</t>
    </r>
  </si>
  <si>
    <t>Pr. årsko</t>
  </si>
  <si>
    <t>kg. mælk</t>
  </si>
  <si>
    <t>Mælkeindtægter i alt</t>
  </si>
  <si>
    <t>Tyrekalve</t>
  </si>
  <si>
    <t>Køer til slagtning</t>
  </si>
  <si>
    <t>Tilvækstværdi</t>
  </si>
  <si>
    <t>Kraftfoder</t>
  </si>
  <si>
    <t>Rapskager</t>
  </si>
  <si>
    <t>Majsensilage</t>
  </si>
  <si>
    <t>Græsensilage</t>
  </si>
  <si>
    <t>Mineralblanding</t>
  </si>
  <si>
    <t xml:space="preserve">Kalveblanding mm. </t>
  </si>
  <si>
    <t xml:space="preserve">Dyrlæge, avl mm. </t>
  </si>
  <si>
    <t>Diverse stykomkostninger</t>
  </si>
  <si>
    <t>Rigtigt eller forkert? Sæt kryds</t>
  </si>
  <si>
    <t>Rigtigt</t>
  </si>
  <si>
    <t>Forkert</t>
  </si>
  <si>
    <t>Maskinomkostninger er en del af stykomkostningerne</t>
  </si>
  <si>
    <t>X</t>
  </si>
  <si>
    <t>Indkøbte husdyr skal medregnes i bruttoudbyttet</t>
  </si>
  <si>
    <t>Løn er en del af stykomkostningerne</t>
  </si>
  <si>
    <t>Dækningsbidrag = bruttoudbytte – stykomkostninger</t>
  </si>
  <si>
    <t>Ydelsesniveau og vægtniveau påvirker DB</t>
  </si>
  <si>
    <t>Flere dyr i stalden påvirker DB/stk</t>
  </si>
  <si>
    <t>Opgave 7.4 Repetition</t>
  </si>
  <si>
    <t>DB efter maskin- og arbejdsomkostninger skal benyttes i alle produktionsgrene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</si>
</sst>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8EAADB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D41E-6E70-4D47-93B1-3FC09A31988A}">
  <dimension ref="A3:D20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25.85546875" customWidth="1"/>
    <col min="3" max="4" width="15.5703125" customWidth="1"/>
    <col min="5" max="5" width="15.42578125" customWidth="1"/>
  </cols>
  <sheetData>
    <row r="3" spans="1:4" ht="15.75" thickBot="1" x14ac:dyDescent="0.3"/>
    <row r="4" spans="1:4" ht="16.5" thickBot="1" x14ac:dyDescent="0.3">
      <c r="A4" s="20" t="s">
        <v>0</v>
      </c>
      <c r="B4" s="21"/>
      <c r="C4" s="21"/>
      <c r="D4" s="22"/>
    </row>
    <row r="5" spans="1:4" ht="16.5" thickBot="1" x14ac:dyDescent="0.3">
      <c r="A5" s="29" t="s">
        <v>1</v>
      </c>
      <c r="B5" s="30"/>
      <c r="C5" s="30"/>
      <c r="D5" s="31"/>
    </row>
    <row r="6" spans="1:4" ht="16.5" thickBot="1" x14ac:dyDescent="0.3">
      <c r="A6" s="23" t="s">
        <v>2</v>
      </c>
      <c r="B6" s="24"/>
      <c r="C6" s="27" t="s">
        <v>3</v>
      </c>
      <c r="D6" s="28"/>
    </row>
    <row r="7" spans="1:4" ht="16.5" thickBot="1" x14ac:dyDescent="0.3">
      <c r="A7" s="25"/>
      <c r="B7" s="26"/>
      <c r="C7" s="1" t="s">
        <v>4</v>
      </c>
      <c r="D7" s="1" t="s">
        <v>5</v>
      </c>
    </row>
    <row r="8" spans="1:4" ht="16.5" thickBot="1" x14ac:dyDescent="0.3">
      <c r="A8" s="2" t="s">
        <v>6</v>
      </c>
      <c r="B8" s="3" t="s">
        <v>7</v>
      </c>
      <c r="C8" s="4">
        <f>D8*44</f>
        <v>607200</v>
      </c>
      <c r="D8" s="4">
        <f>4600*3</f>
        <v>13800</v>
      </c>
    </row>
    <row r="9" spans="1:4" ht="16.5" thickBot="1" x14ac:dyDescent="0.3">
      <c r="A9" s="5"/>
      <c r="B9" s="6"/>
      <c r="C9" s="7"/>
      <c r="D9" s="7"/>
    </row>
    <row r="10" spans="1:4" ht="16.5" thickBot="1" x14ac:dyDescent="0.3">
      <c r="A10" s="20" t="s">
        <v>8</v>
      </c>
      <c r="B10" s="22"/>
      <c r="C10" s="4">
        <f>C8</f>
        <v>607200</v>
      </c>
      <c r="D10" s="4">
        <f>D8</f>
        <v>13800</v>
      </c>
    </row>
    <row r="11" spans="1:4" ht="16.5" thickBot="1" x14ac:dyDescent="0.3">
      <c r="A11" s="17" t="s">
        <v>9</v>
      </c>
      <c r="B11" s="18"/>
      <c r="C11" s="18"/>
      <c r="D11" s="19"/>
    </row>
    <row r="12" spans="1:4" ht="16.5" thickBot="1" x14ac:dyDescent="0.3">
      <c r="A12" s="5"/>
      <c r="B12" s="3" t="s">
        <v>10</v>
      </c>
      <c r="C12" s="4">
        <f>D12*44</f>
        <v>-45540</v>
      </c>
      <c r="D12" s="4">
        <f>-230*4.5</f>
        <v>-1035</v>
      </c>
    </row>
    <row r="13" spans="1:4" ht="16.5" thickBot="1" x14ac:dyDescent="0.3">
      <c r="A13" s="5"/>
      <c r="B13" s="3" t="s">
        <v>11</v>
      </c>
      <c r="C13" s="4">
        <f>D13*44</f>
        <v>-22000</v>
      </c>
      <c r="D13" s="7">
        <v>-500</v>
      </c>
    </row>
    <row r="14" spans="1:4" ht="16.5" thickBot="1" x14ac:dyDescent="0.3">
      <c r="A14" s="5"/>
      <c r="B14" s="3" t="s">
        <v>12</v>
      </c>
      <c r="C14" s="4">
        <v>-26884</v>
      </c>
      <c r="D14" s="7">
        <f>C14/44</f>
        <v>-611</v>
      </c>
    </row>
    <row r="15" spans="1:4" ht="16.5" thickBot="1" x14ac:dyDescent="0.3">
      <c r="A15" s="5"/>
      <c r="B15" s="3" t="s">
        <v>13</v>
      </c>
      <c r="C15" s="4">
        <v>-26620</v>
      </c>
      <c r="D15" s="7">
        <f>C15/44</f>
        <v>-605</v>
      </c>
    </row>
    <row r="16" spans="1:4" ht="16.5" thickBot="1" x14ac:dyDescent="0.3">
      <c r="A16" s="5" t="s">
        <v>14</v>
      </c>
      <c r="B16" s="6"/>
      <c r="C16" s="4">
        <f>SUM(C12:C15)</f>
        <v>-121044</v>
      </c>
      <c r="D16" s="4">
        <f>SUM(D12:D15)</f>
        <v>-2751</v>
      </c>
    </row>
    <row r="17" spans="1:4" ht="16.5" thickBot="1" x14ac:dyDescent="0.3">
      <c r="A17" s="5" t="s">
        <v>15</v>
      </c>
      <c r="B17" s="6"/>
      <c r="C17" s="4">
        <f>C10+C16</f>
        <v>486156</v>
      </c>
      <c r="D17" s="4">
        <f>D10+D16</f>
        <v>11049</v>
      </c>
    </row>
    <row r="18" spans="1:4" ht="16.5" thickBot="1" x14ac:dyDescent="0.3">
      <c r="A18" s="17" t="s">
        <v>16</v>
      </c>
      <c r="B18" s="18"/>
      <c r="C18" s="18"/>
      <c r="D18" s="19"/>
    </row>
    <row r="19" spans="1:4" ht="16.5" thickBot="1" x14ac:dyDescent="0.3">
      <c r="A19" s="5"/>
      <c r="B19" s="3" t="s">
        <v>17</v>
      </c>
      <c r="C19" s="4">
        <f>D19*44</f>
        <v>-208164</v>
      </c>
      <c r="D19" s="4">
        <v>-4731</v>
      </c>
    </row>
    <row r="20" spans="1:4" ht="16.5" thickBot="1" x14ac:dyDescent="0.3">
      <c r="A20" s="5" t="s">
        <v>18</v>
      </c>
      <c r="B20" s="6"/>
      <c r="C20" s="4">
        <f>C17+C19</f>
        <v>277992</v>
      </c>
      <c r="D20" s="4">
        <f>D17+D19</f>
        <v>6318</v>
      </c>
    </row>
  </sheetData>
  <mergeCells count="7">
    <mergeCell ref="A4:D4"/>
    <mergeCell ref="A5:D5"/>
    <mergeCell ref="A6:B7"/>
    <mergeCell ref="C6:D6"/>
    <mergeCell ref="A10:B10"/>
    <mergeCell ref="A11:D11"/>
    <mergeCell ref="A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CFE5-C666-434D-9904-9D6282E7FD1B}">
  <dimension ref="A1:E16"/>
  <sheetViews>
    <sheetView workbookViewId="0">
      <selection activeCell="B26" sqref="B26"/>
    </sheetView>
  </sheetViews>
  <sheetFormatPr defaultRowHeight="15" x14ac:dyDescent="0.25"/>
  <cols>
    <col min="1" max="1" width="23.140625" customWidth="1"/>
    <col min="2" max="2" width="32.85546875" customWidth="1"/>
    <col min="3" max="3" width="11" bestFit="1" customWidth="1"/>
    <col min="4" max="4" width="14.7109375" bestFit="1" customWidth="1"/>
  </cols>
  <sheetData>
    <row r="1" spans="1:5" ht="15.75" thickBot="1" x14ac:dyDescent="0.3"/>
    <row r="2" spans="1:5" ht="16.5" thickBot="1" x14ac:dyDescent="0.3">
      <c r="A2" s="20" t="s">
        <v>19</v>
      </c>
      <c r="B2" s="21"/>
      <c r="C2" s="21"/>
      <c r="D2" s="22"/>
    </row>
    <row r="3" spans="1:5" ht="16.5" thickBot="1" x14ac:dyDescent="0.3">
      <c r="A3" s="20" t="s">
        <v>20</v>
      </c>
      <c r="B3" s="21"/>
      <c r="C3" s="21"/>
      <c r="D3" s="22"/>
      <c r="E3" s="12">
        <v>5268</v>
      </c>
    </row>
    <row r="4" spans="1:5" ht="16.5" thickBot="1" x14ac:dyDescent="0.3">
      <c r="A4" s="23" t="s">
        <v>2</v>
      </c>
      <c r="B4" s="24"/>
      <c r="C4" s="27" t="s">
        <v>3</v>
      </c>
      <c r="D4" s="28"/>
    </row>
    <row r="5" spans="1:5" ht="32.25" thickBot="1" x14ac:dyDescent="0.3">
      <c r="A5" s="25"/>
      <c r="B5" s="26"/>
      <c r="C5" s="1" t="s">
        <v>4</v>
      </c>
      <c r="D5" s="1" t="s">
        <v>21</v>
      </c>
    </row>
    <row r="6" spans="1:5" ht="16.5" thickBot="1" x14ac:dyDescent="0.3">
      <c r="A6" s="5"/>
      <c r="B6" s="3" t="s">
        <v>22</v>
      </c>
      <c r="C6" s="4">
        <v>5905200</v>
      </c>
      <c r="D6" s="4">
        <f>C6/E3</f>
        <v>1120.9567198177676</v>
      </c>
    </row>
    <row r="7" spans="1:5" ht="16.5" thickBot="1" x14ac:dyDescent="0.3">
      <c r="A7" s="5"/>
      <c r="B7" s="3" t="s">
        <v>23</v>
      </c>
      <c r="C7" s="4">
        <v>-2639622</v>
      </c>
      <c r="D7" s="7">
        <v>-501</v>
      </c>
    </row>
    <row r="8" spans="1:5" ht="16.5" thickBot="1" x14ac:dyDescent="0.3">
      <c r="A8" s="20" t="s">
        <v>8</v>
      </c>
      <c r="B8" s="22"/>
      <c r="C8" s="4">
        <f>C6+C7</f>
        <v>3265578</v>
      </c>
      <c r="D8" s="4">
        <f>D6+D7</f>
        <v>619.95671981776763</v>
      </c>
    </row>
    <row r="9" spans="1:5" ht="16.5" thickBot="1" x14ac:dyDescent="0.3">
      <c r="A9" s="17" t="s">
        <v>9</v>
      </c>
      <c r="B9" s="18"/>
      <c r="C9" s="18"/>
      <c r="D9" s="19"/>
    </row>
    <row r="10" spans="1:5" ht="16.5" thickBot="1" x14ac:dyDescent="0.3">
      <c r="A10" s="9" t="s">
        <v>24</v>
      </c>
      <c r="B10" s="3" t="s">
        <v>25</v>
      </c>
      <c r="C10" s="4">
        <f>-7902*208</f>
        <v>-1643616</v>
      </c>
      <c r="D10" s="7">
        <f>C10/E3</f>
        <v>-312</v>
      </c>
    </row>
    <row r="11" spans="1:5" ht="16.5" thickBot="1" x14ac:dyDescent="0.3">
      <c r="A11" s="9" t="s">
        <v>24</v>
      </c>
      <c r="B11" s="3" t="s">
        <v>26</v>
      </c>
      <c r="C11" s="4">
        <f>D11*E3</f>
        <v>-1074672</v>
      </c>
      <c r="D11" s="10">
        <v>-204</v>
      </c>
    </row>
    <row r="12" spans="1:5" ht="16.5" thickBot="1" x14ac:dyDescent="0.3">
      <c r="A12" s="5"/>
      <c r="B12" s="3" t="s">
        <v>27</v>
      </c>
      <c r="C12" s="4">
        <f>D12*E3</f>
        <v>-31608</v>
      </c>
      <c r="D12" s="7">
        <v>-6</v>
      </c>
    </row>
    <row r="13" spans="1:5" ht="16.5" thickBot="1" x14ac:dyDescent="0.3">
      <c r="A13" s="5"/>
      <c r="B13" s="3" t="s">
        <v>28</v>
      </c>
      <c r="C13" s="4">
        <f>D13*E3</f>
        <v>-5268</v>
      </c>
      <c r="D13" s="7">
        <v>-1</v>
      </c>
    </row>
    <row r="14" spans="1:5" ht="16.5" thickBot="1" x14ac:dyDescent="0.3">
      <c r="A14" s="5"/>
      <c r="B14" s="3" t="s">
        <v>29</v>
      </c>
      <c r="C14" s="4">
        <v>-121164</v>
      </c>
      <c r="D14" s="7">
        <f>C14/E3</f>
        <v>-23</v>
      </c>
    </row>
    <row r="15" spans="1:5" ht="16.5" thickBot="1" x14ac:dyDescent="0.3">
      <c r="A15" s="5" t="s">
        <v>14</v>
      </c>
      <c r="B15" s="6"/>
      <c r="C15" s="4">
        <f>SUM(C10:C14)</f>
        <v>-2876328</v>
      </c>
      <c r="D15" s="4">
        <f>SUM(D10:D14)</f>
        <v>-546</v>
      </c>
    </row>
    <row r="16" spans="1:5" ht="16.5" thickBot="1" x14ac:dyDescent="0.3">
      <c r="A16" s="5" t="s">
        <v>15</v>
      </c>
      <c r="B16" s="6"/>
      <c r="C16" s="4">
        <f>C8+C15</f>
        <v>389250</v>
      </c>
      <c r="D16" s="4">
        <f>D8+D15</f>
        <v>73.956719817767635</v>
      </c>
    </row>
  </sheetData>
  <mergeCells count="6">
    <mergeCell ref="A2:D2"/>
    <mergeCell ref="A3:D3"/>
    <mergeCell ref="A4:B5"/>
    <mergeCell ref="C4:D4"/>
    <mergeCell ref="A8:B8"/>
    <mergeCell ref="A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94873-87D0-491C-98A1-4BE7BED4501C}">
  <dimension ref="A2:E24"/>
  <sheetViews>
    <sheetView workbookViewId="0">
      <selection activeCell="B31" sqref="B31"/>
    </sheetView>
  </sheetViews>
  <sheetFormatPr defaultRowHeight="15" x14ac:dyDescent="0.25"/>
  <cols>
    <col min="1" max="1" width="26" customWidth="1"/>
    <col min="2" max="2" width="30.5703125" customWidth="1"/>
    <col min="3" max="3" width="20.7109375" customWidth="1"/>
    <col min="4" max="4" width="18.7109375" customWidth="1"/>
  </cols>
  <sheetData>
    <row r="2" spans="1:5" ht="15.75" thickBot="1" x14ac:dyDescent="0.3">
      <c r="A2" s="8"/>
      <c r="E2" s="12"/>
    </row>
    <row r="3" spans="1:5" ht="16.5" thickBot="1" x14ac:dyDescent="0.3">
      <c r="A3" s="20" t="s">
        <v>30</v>
      </c>
      <c r="B3" s="21"/>
      <c r="C3" s="21"/>
      <c r="D3" s="22"/>
      <c r="E3" s="12"/>
    </row>
    <row r="4" spans="1:5" ht="16.5" thickBot="1" x14ac:dyDescent="0.3">
      <c r="A4" s="20" t="s">
        <v>31</v>
      </c>
      <c r="B4" s="21"/>
      <c r="C4" s="21"/>
      <c r="D4" s="22"/>
      <c r="E4" s="12">
        <v>190</v>
      </c>
    </row>
    <row r="5" spans="1:5" ht="16.5" thickBot="1" x14ac:dyDescent="0.3">
      <c r="A5" s="23" t="s">
        <v>2</v>
      </c>
      <c r="B5" s="24"/>
      <c r="C5" s="27" t="s">
        <v>3</v>
      </c>
      <c r="D5" s="28"/>
      <c r="E5" s="12"/>
    </row>
    <row r="6" spans="1:5" ht="16.5" thickBot="1" x14ac:dyDescent="0.3">
      <c r="A6" s="25"/>
      <c r="B6" s="26"/>
      <c r="C6" s="1" t="s">
        <v>4</v>
      </c>
      <c r="D6" s="1" t="s">
        <v>32</v>
      </c>
      <c r="E6" s="12"/>
    </row>
    <row r="7" spans="1:5" ht="16.5" thickBot="1" x14ac:dyDescent="0.3">
      <c r="A7" s="5"/>
      <c r="B7" s="3" t="s">
        <v>33</v>
      </c>
      <c r="C7" s="4">
        <v>8018421</v>
      </c>
      <c r="D7" s="4">
        <f>C7/E4</f>
        <v>42202.215789473681</v>
      </c>
      <c r="E7" s="12"/>
    </row>
    <row r="8" spans="1:5" ht="16.5" thickBot="1" x14ac:dyDescent="0.3">
      <c r="A8" s="5" t="s">
        <v>34</v>
      </c>
      <c r="B8" s="6"/>
      <c r="C8" s="7"/>
      <c r="D8" s="7"/>
    </row>
    <row r="9" spans="1:5" ht="16.5" thickBot="1" x14ac:dyDescent="0.3">
      <c r="A9" s="5"/>
      <c r="B9" s="3" t="s">
        <v>35</v>
      </c>
      <c r="C9" s="4">
        <f>D9*E4</f>
        <v>71820</v>
      </c>
      <c r="D9" s="7">
        <v>378</v>
      </c>
    </row>
    <row r="10" spans="1:5" ht="16.5" thickBot="1" x14ac:dyDescent="0.3">
      <c r="A10" s="5"/>
      <c r="B10" s="3" t="s">
        <v>36</v>
      </c>
      <c r="C10" s="4">
        <v>608000</v>
      </c>
      <c r="D10" s="4">
        <f>C10/E4</f>
        <v>3200</v>
      </c>
    </row>
    <row r="11" spans="1:5" ht="16.5" thickBot="1" x14ac:dyDescent="0.3">
      <c r="A11" s="5" t="s">
        <v>37</v>
      </c>
      <c r="B11" s="6"/>
      <c r="C11" s="4">
        <f>SUM(C9:C10)</f>
        <v>679820</v>
      </c>
      <c r="D11" s="4">
        <f>SUM(D9:D10)</f>
        <v>3578</v>
      </c>
    </row>
    <row r="12" spans="1:5" ht="16.5" thickBot="1" x14ac:dyDescent="0.3">
      <c r="A12" s="20" t="s">
        <v>8</v>
      </c>
      <c r="B12" s="22"/>
      <c r="C12" s="4">
        <f>C7+C11</f>
        <v>8698241</v>
      </c>
      <c r="D12" s="4">
        <f>D7+D11</f>
        <v>45780.215789473681</v>
      </c>
    </row>
    <row r="13" spans="1:5" ht="16.5" thickBot="1" x14ac:dyDescent="0.3">
      <c r="A13" s="17" t="s">
        <v>9</v>
      </c>
      <c r="B13" s="18"/>
      <c r="C13" s="18"/>
      <c r="D13" s="19"/>
    </row>
    <row r="14" spans="1:5" ht="16.5" thickBot="1" x14ac:dyDescent="0.3">
      <c r="A14" s="11"/>
      <c r="B14" s="3" t="s">
        <v>38</v>
      </c>
      <c r="C14" s="4">
        <f>D14*E4</f>
        <v>-644100</v>
      </c>
      <c r="D14" s="4">
        <v>-3390</v>
      </c>
    </row>
    <row r="15" spans="1:5" ht="16.5" thickBot="1" x14ac:dyDescent="0.3">
      <c r="A15" s="11"/>
      <c r="B15" s="3" t="s">
        <v>25</v>
      </c>
      <c r="C15" s="4">
        <v>-789640</v>
      </c>
      <c r="D15" s="4">
        <f>C15/E4</f>
        <v>-4156</v>
      </c>
    </row>
    <row r="16" spans="1:5" ht="16.5" thickBot="1" x14ac:dyDescent="0.3">
      <c r="A16" s="5"/>
      <c r="B16" s="3" t="s">
        <v>39</v>
      </c>
      <c r="C16" s="4">
        <f>D16*E4</f>
        <v>-609330</v>
      </c>
      <c r="D16" s="4">
        <v>-3207</v>
      </c>
    </row>
    <row r="17" spans="1:4" ht="16.5" thickBot="1" x14ac:dyDescent="0.3">
      <c r="A17" s="5"/>
      <c r="B17" s="3" t="s">
        <v>40</v>
      </c>
      <c r="C17" s="4">
        <f>D17*E4</f>
        <v>-603455.19999999995</v>
      </c>
      <c r="D17" s="4">
        <f>2738*-1.16</f>
        <v>-3176.08</v>
      </c>
    </row>
    <row r="18" spans="1:4" ht="16.5" thickBot="1" x14ac:dyDescent="0.3">
      <c r="A18" s="5"/>
      <c r="B18" s="3" t="s">
        <v>41</v>
      </c>
      <c r="C18" s="4">
        <f>D18*E4</f>
        <v>-556928</v>
      </c>
      <c r="D18" s="4">
        <f>1832*-1.6</f>
        <v>-2931.2000000000003</v>
      </c>
    </row>
    <row r="19" spans="1:4" ht="16.5" thickBot="1" x14ac:dyDescent="0.3">
      <c r="A19" s="5"/>
      <c r="B19" s="3" t="s">
        <v>42</v>
      </c>
      <c r="C19" s="4">
        <v>-148200</v>
      </c>
      <c r="D19" s="7">
        <f>C19/E4</f>
        <v>-780</v>
      </c>
    </row>
    <row r="20" spans="1:4" ht="16.5" thickBot="1" x14ac:dyDescent="0.3">
      <c r="A20" s="5"/>
      <c r="B20" s="3" t="s">
        <v>43</v>
      </c>
      <c r="C20" s="4">
        <v>-130883</v>
      </c>
      <c r="D20" s="7">
        <v>-689</v>
      </c>
    </row>
    <row r="21" spans="1:4" ht="16.5" thickBot="1" x14ac:dyDescent="0.3">
      <c r="A21" s="5"/>
      <c r="B21" s="3" t="s">
        <v>44</v>
      </c>
      <c r="C21" s="4">
        <v>-407550</v>
      </c>
      <c r="D21" s="4">
        <f>C21/E4</f>
        <v>-2145</v>
      </c>
    </row>
    <row r="22" spans="1:4" ht="16.5" thickBot="1" x14ac:dyDescent="0.3">
      <c r="A22" s="5"/>
      <c r="B22" s="3" t="s">
        <v>45</v>
      </c>
      <c r="C22" s="4">
        <v>-122550</v>
      </c>
      <c r="D22" s="7">
        <f>C22/E4</f>
        <v>-645</v>
      </c>
    </row>
    <row r="23" spans="1:4" ht="16.5" thickBot="1" x14ac:dyDescent="0.3">
      <c r="A23" s="5" t="s">
        <v>14</v>
      </c>
      <c r="B23" s="6"/>
      <c r="C23" s="4">
        <f>SUM(C14:C22)</f>
        <v>-4012636.2</v>
      </c>
      <c r="D23" s="4">
        <f>SUM(D14:D22)</f>
        <v>-21119.279999999999</v>
      </c>
    </row>
    <row r="24" spans="1:4" ht="16.5" thickBot="1" x14ac:dyDescent="0.3">
      <c r="A24" s="5" t="s">
        <v>15</v>
      </c>
      <c r="B24" s="6"/>
      <c r="C24" s="4">
        <f>C12+C23</f>
        <v>4685604.8</v>
      </c>
      <c r="D24" s="4">
        <f>D12+D23</f>
        <v>24660.935789473682</v>
      </c>
    </row>
  </sheetData>
  <mergeCells count="6">
    <mergeCell ref="A3:D3"/>
    <mergeCell ref="A4:D4"/>
    <mergeCell ref="A5:B6"/>
    <mergeCell ref="C5:D5"/>
    <mergeCell ref="A12:B12"/>
    <mergeCell ref="A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3874-1291-4AA1-8A44-D32303B77C6A}">
  <dimension ref="A2:C10"/>
  <sheetViews>
    <sheetView tabSelected="1" workbookViewId="0">
      <selection activeCell="B17" sqref="B17"/>
    </sheetView>
  </sheetViews>
  <sheetFormatPr defaultRowHeight="15" x14ac:dyDescent="0.25"/>
  <cols>
    <col min="1" max="1" width="43" customWidth="1"/>
  </cols>
  <sheetData>
    <row r="2" spans="1:3" ht="16.5" thickBot="1" x14ac:dyDescent="0.3">
      <c r="A2" s="13" t="s">
        <v>56</v>
      </c>
    </row>
    <row r="3" spans="1:3" ht="16.5" thickBot="1" x14ac:dyDescent="0.3">
      <c r="A3" s="14" t="s">
        <v>46</v>
      </c>
      <c r="B3" s="15" t="s">
        <v>47</v>
      </c>
      <c r="C3" s="15" t="s">
        <v>48</v>
      </c>
    </row>
    <row r="4" spans="1:3" ht="32.25" thickBot="1" x14ac:dyDescent="0.3">
      <c r="A4" s="5" t="s">
        <v>49</v>
      </c>
      <c r="B4" s="16"/>
      <c r="C4" s="16" t="s">
        <v>50</v>
      </c>
    </row>
    <row r="5" spans="1:3" ht="32.25" thickBot="1" x14ac:dyDescent="0.3">
      <c r="A5" s="5" t="s">
        <v>51</v>
      </c>
      <c r="B5" s="16" t="s">
        <v>50</v>
      </c>
      <c r="C5" s="16"/>
    </row>
    <row r="6" spans="1:3" ht="16.5" thickBot="1" x14ac:dyDescent="0.3">
      <c r="A6" s="5" t="s">
        <v>52</v>
      </c>
      <c r="B6" s="16"/>
      <c r="C6" s="16" t="s">
        <v>50</v>
      </c>
    </row>
    <row r="7" spans="1:3" ht="32.25" thickBot="1" x14ac:dyDescent="0.3">
      <c r="A7" s="5" t="s">
        <v>53</v>
      </c>
      <c r="B7" s="16" t="s">
        <v>50</v>
      </c>
      <c r="C7" s="16"/>
    </row>
    <row r="8" spans="1:3" ht="32.25" thickBot="1" x14ac:dyDescent="0.3">
      <c r="A8" s="5" t="s">
        <v>57</v>
      </c>
      <c r="B8" s="16"/>
      <c r="C8" s="16" t="s">
        <v>50</v>
      </c>
    </row>
    <row r="9" spans="1:3" ht="16.5" thickBot="1" x14ac:dyDescent="0.3">
      <c r="A9" s="5" t="s">
        <v>54</v>
      </c>
      <c r="B9" s="16"/>
      <c r="C9" s="16" t="s">
        <v>50</v>
      </c>
    </row>
    <row r="10" spans="1:3" ht="16.5" thickBot="1" x14ac:dyDescent="0.3">
      <c r="A10" s="5" t="s">
        <v>55</v>
      </c>
      <c r="B10" s="16"/>
      <c r="C10" s="1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7.1</vt:lpstr>
      <vt:lpstr>7.2</vt:lpstr>
      <vt:lpstr>7.3</vt:lpstr>
      <vt:lpstr>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Strandby Jensen - DBU Jylland</dc:creator>
  <cp:lastModifiedBy>Stefan Strandby Jensen - DBU Jylland</cp:lastModifiedBy>
  <dcterms:created xsi:type="dcterms:W3CDTF">2024-07-04T17:39:50Z</dcterms:created>
  <dcterms:modified xsi:type="dcterms:W3CDTF">2024-07-08T18:20:17Z</dcterms:modified>
</cp:coreProperties>
</file>