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kole\Forfatter\Grundlæggende økonomi\Finale rettelser 4-7-2024\Kapitel 8 - Bogføring\"/>
    </mc:Choice>
  </mc:AlternateContent>
  <xr:revisionPtr revIDLastSave="0" documentId="13_ncr:1_{7521450A-6392-4DC7-9B9B-7F6446EF4392}" xr6:coauthVersionLast="47" xr6:coauthVersionMax="47" xr10:uidLastSave="{00000000-0000-0000-0000-000000000000}"/>
  <bookViews>
    <workbookView xWindow="4920" yWindow="3030" windowWidth="21600" windowHeight="12645" activeTab="2" xr2:uid="{B1B3A68B-96B0-448B-B602-5C979FACBD18}"/>
  </bookViews>
  <sheets>
    <sheet name="Opgave 8.1" sheetId="1" r:id="rId1"/>
    <sheet name="Opgave 8.2" sheetId="2" r:id="rId2"/>
    <sheet name="Opgave 8.3" sheetId="4" r:id="rId3"/>
    <sheet name="Opgave 8.4" sheetId="3" r:id="rId4"/>
    <sheet name="Opgave 8.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M3" i="4"/>
  <c r="M4" i="4"/>
  <c r="L3" i="4"/>
  <c r="L4" i="4"/>
  <c r="M5" i="4"/>
  <c r="L5" i="4"/>
  <c r="K36" i="4" l="1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K4" i="4"/>
  <c r="J4" i="4"/>
  <c r="I4" i="4"/>
  <c r="H4" i="4"/>
  <c r="L50" i="4"/>
  <c r="L49" i="4"/>
  <c r="K3" i="4"/>
  <c r="J3" i="4"/>
  <c r="I3" i="4"/>
  <c r="H3" i="4"/>
  <c r="L51" i="4" l="1"/>
  <c r="H42" i="4"/>
  <c r="H43" i="4" s="1"/>
  <c r="J45" i="4"/>
  <c r="J46" i="4" s="1"/>
</calcChain>
</file>

<file path=xl/sharedStrings.xml><?xml version="1.0" encoding="utf-8"?>
<sst xmlns="http://schemas.openxmlformats.org/spreadsheetml/2006/main" count="161" uniqueCount="112">
  <si>
    <t>En landmand ønsker at sælge sin brugte traktor, og modtager et bud på 180.000 kr. inkl. moms.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</si>
  <si>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Hvor meget er momsen i kr., og hvad bliver disponibelt for landmanden, når momsen er betalt?</t>
    </r>
  </si>
  <si>
    <t xml:space="preserve">Momsen udgør: </t>
  </si>
  <si>
    <t>Disponibelt for landmanden:</t>
  </si>
  <si>
    <t>eller</t>
  </si>
  <si>
    <t>En landmand ønsker at købe en ny traktor, og finder en brugt til 325.000 kr. inkl. moms.</t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</si>
  <si>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Hvor meget er momsen i kr., og hvor meget skal landmanden egentlig betale?</t>
    </r>
  </si>
  <si>
    <t>Momsen udgør:</t>
  </si>
  <si>
    <t>Landmanden skal egentlig betale:</t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</si>
  <si>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Hvis scenarierne i begge opgaver (A+B) går i opfyldelse, hvor meget er landmandens momstilsvar?</t>
    </r>
  </si>
  <si>
    <t>Købsmoms: 65.000</t>
  </si>
  <si>
    <t>Salgsmoms: 36.000</t>
  </si>
  <si>
    <t>Momstilsvar: -29.000</t>
  </si>
  <si>
    <t xml:space="preserve">Det negative beløb betyder, at landmanden skal have 29.000 kr. tilbage fra Skat. </t>
  </si>
  <si>
    <t>Opgave 8.1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</si>
  <si>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Beregn momstilsvaret.</t>
    </r>
  </si>
  <si>
    <t>Købsmoms</t>
  </si>
  <si>
    <t>Salgsmoms</t>
  </si>
  <si>
    <t>Momstilsvar</t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</si>
  <si>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Hvornår skal momsen indberettes og betales?</t>
    </r>
  </si>
  <si>
    <t xml:space="preserve">Da landmanden har kvartalsafregning på sin moms, og perioden slutter d. 30. juni, så skal momsen senest være indberettes og betalt d. 1. september. </t>
  </si>
  <si>
    <t>Opgave 8.2</t>
  </si>
  <si>
    <t>Husk at påføre kontonumre for de enkelte posteringer.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</si>
  <si>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Afstem kassebeholdning for hver måned.</t>
    </r>
  </si>
  <si>
    <t>Ultimo juni: 800 kr.</t>
  </si>
  <si>
    <r>
      <t xml:space="preserve">Ultimo september: </t>
    </r>
    <r>
      <rPr>
        <sz val="12"/>
        <color rgb="FFFF0000"/>
        <rFont val="Times New Roman"/>
        <family val="1"/>
      </rPr>
      <t>6.100 kr.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</si>
  <si>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Afstem kassekreditten for hver måned.</t>
    </r>
  </si>
  <si>
    <t>Ultimo juni: -425.000 kr.</t>
  </si>
  <si>
    <r>
      <t xml:space="preserve">Ultimo september: </t>
    </r>
    <r>
      <rPr>
        <sz val="12"/>
        <color rgb="FFFF0000"/>
        <rFont val="Times New Roman"/>
        <family val="1"/>
      </rPr>
      <t xml:space="preserve">433.250 kr. 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</si>
  <si>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Udregn momstilsvaret for tredje kvartal.</t>
    </r>
  </si>
  <si>
    <r>
      <t xml:space="preserve">Salgsmoms: </t>
    </r>
    <r>
      <rPr>
        <sz val="12"/>
        <color rgb="FFFF0000"/>
        <rFont val="Times New Roman"/>
        <family val="1"/>
      </rPr>
      <t xml:space="preserve">302.760 kr. </t>
    </r>
  </si>
  <si>
    <r>
      <t xml:space="preserve">Købsmoms: </t>
    </r>
    <r>
      <rPr>
        <sz val="12"/>
        <color rgb="FFFF0000"/>
        <rFont val="Times New Roman"/>
        <family val="1"/>
      </rPr>
      <t xml:space="preserve">82.050 kr. </t>
    </r>
  </si>
  <si>
    <r>
      <t xml:space="preserve">Momstilsvar: </t>
    </r>
    <r>
      <rPr>
        <sz val="12"/>
        <color rgb="FFFF0000"/>
        <rFont val="Times New Roman"/>
        <family val="1"/>
      </rPr>
      <t xml:space="preserve">220.710 kr. </t>
    </r>
  </si>
  <si>
    <t>Opgave 8.4</t>
  </si>
  <si>
    <r>
      <t xml:space="preserve">Ultimo juli: </t>
    </r>
    <r>
      <rPr>
        <sz val="12"/>
        <color rgb="FFFF0000"/>
        <rFont val="Times New Roman"/>
        <family val="1"/>
      </rPr>
      <t>2.300 kr.</t>
    </r>
    <r>
      <rPr>
        <sz val="12"/>
        <color theme="1"/>
        <rFont val="Times New Roman"/>
        <family val="1"/>
      </rPr>
      <t xml:space="preserve"> </t>
    </r>
  </si>
  <si>
    <r>
      <t>Ultimo august:</t>
    </r>
    <r>
      <rPr>
        <sz val="12"/>
        <color rgb="FFFF0000"/>
        <rFont val="Times New Roman"/>
        <family val="1"/>
      </rPr>
      <t xml:space="preserve"> 5.100 kr. </t>
    </r>
  </si>
  <si>
    <r>
      <t xml:space="preserve">Ultimo juli: </t>
    </r>
    <r>
      <rPr>
        <sz val="12"/>
        <color rgb="FFFF0000"/>
        <rFont val="Times New Roman"/>
        <family val="1"/>
      </rPr>
      <t xml:space="preserve">-390.750 kr. </t>
    </r>
  </si>
  <si>
    <r>
      <t xml:space="preserve">Ultimo august: </t>
    </r>
    <r>
      <rPr>
        <sz val="12"/>
        <color rgb="FFFF0000"/>
        <rFont val="Times New Roman"/>
        <family val="1"/>
      </rPr>
      <t xml:space="preserve">-386.750 kr. </t>
    </r>
  </si>
  <si>
    <t>Dato</t>
  </si>
  <si>
    <t>Bilag</t>
  </si>
  <si>
    <t>Tekst</t>
  </si>
  <si>
    <t>Hvor er pengene trukket fra?</t>
  </si>
  <si>
    <t xml:space="preserve">Beløb inkl. moms, kr. </t>
  </si>
  <si>
    <t>Momskode</t>
  </si>
  <si>
    <t>Konto</t>
  </si>
  <si>
    <t>Kasse</t>
  </si>
  <si>
    <t>Bank</t>
  </si>
  <si>
    <t>Indbetalt (KI)</t>
  </si>
  <si>
    <t>Udbetalt (KU)</t>
  </si>
  <si>
    <t>Indsæt (BI)</t>
  </si>
  <si>
    <t>Hævet (BH)</t>
  </si>
  <si>
    <t>Ejendomsskat</t>
  </si>
  <si>
    <t>BH</t>
  </si>
  <si>
    <t>Betalt A-skat</t>
  </si>
  <si>
    <t>Gårdbutik salg/ gris</t>
  </si>
  <si>
    <t>KI</t>
  </si>
  <si>
    <t>Regning kraftfoder</t>
  </si>
  <si>
    <t>Afregning fra slagteri</t>
  </si>
  <si>
    <t>BI</t>
  </si>
  <si>
    <t>Klovbeskærer regning</t>
  </si>
  <si>
    <t>Vedligehold, malkerobot</t>
  </si>
  <si>
    <t>Dyrlæge regning</t>
  </si>
  <si>
    <t>Afregning for mælk</t>
  </si>
  <si>
    <t>Betalt forsikring</t>
  </si>
  <si>
    <t>Indbetalt kasse til bank</t>
  </si>
  <si>
    <t>KU</t>
  </si>
  <si>
    <t>Regning C-blanding</t>
  </si>
  <si>
    <t>Gårdbutik salg/ kalv</t>
  </si>
  <si>
    <t>Regnskabskonsulent regning</t>
  </si>
  <si>
    <t>Løn</t>
  </si>
  <si>
    <t>Mobil regning</t>
  </si>
  <si>
    <t>Afdrag realkreditlån</t>
  </si>
  <si>
    <t>Renter realkreditlån</t>
  </si>
  <si>
    <t>Kontoafstemning</t>
  </si>
  <si>
    <t>Kasse primo</t>
  </si>
  <si>
    <t>Periodens resultat</t>
  </si>
  <si>
    <t>Kasse ultimo</t>
  </si>
  <si>
    <t>Bank primo</t>
  </si>
  <si>
    <t>Bank ultimo</t>
  </si>
  <si>
    <t>Moms</t>
  </si>
  <si>
    <t>Rigtigt eller forkert? Sæt kryds</t>
  </si>
  <si>
    <t>Rigtigt</t>
  </si>
  <si>
    <t>Forkert</t>
  </si>
  <si>
    <t>Revisionslisten viser alle posteringer fra kasserapporten</t>
  </si>
  <si>
    <t>X</t>
  </si>
  <si>
    <t>Et bilag skal aldrig deles op i flere posteringer</t>
  </si>
  <si>
    <t>Alle bilag skal gemmes digitalt</t>
  </si>
  <si>
    <t>Man skal altid registrere momstilsvar hos Skat hver måned</t>
  </si>
  <si>
    <t>Kontoudskriften fra banken skal stemme med kasserapporten</t>
  </si>
  <si>
    <t>Bilagene skal have fortløbende numre</t>
  </si>
  <si>
    <t>Moms skal ikke medregnes i kasserapporten</t>
  </si>
  <si>
    <t>Moms udgør 25% af varens købspris inkl. moms</t>
  </si>
  <si>
    <t>Et positivt momstilsvar gør at vi skal betale moms til Skat</t>
  </si>
  <si>
    <t>Afstemning af kassekredit skal gøres hver måned</t>
  </si>
  <si>
    <t>Købsmoms og salgsmoms skal posteres på samme kontonummer</t>
  </si>
  <si>
    <t>4770 00</t>
  </si>
  <si>
    <t>8465 00</t>
  </si>
  <si>
    <t>3461 00</t>
  </si>
  <si>
    <t>4401 00</t>
  </si>
  <si>
    <t>4488 00</t>
  </si>
  <si>
    <t>4671 00</t>
  </si>
  <si>
    <t>4480 00</t>
  </si>
  <si>
    <t>3300 00</t>
  </si>
  <si>
    <t>4760 00</t>
  </si>
  <si>
    <t>7999 80</t>
  </si>
  <si>
    <t>4401 10</t>
  </si>
  <si>
    <t>3364 00</t>
  </si>
  <si>
    <t>4781 00</t>
  </si>
  <si>
    <t>4830 00</t>
  </si>
  <si>
    <t>5450 00</t>
  </si>
  <si>
    <t>S25</t>
  </si>
  <si>
    <t>K25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</si>
</sst>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44" formatCode="_-* #,##0.00\ &quot;kr.&quot;_-;\-* #,##0.00\ &quot;kr.&quot;_-;_-* &quot;-&quot;??\ &quot;kr.&quot;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EAAD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3" fillId="0" borderId="1" xfId="0" applyFont="1" applyBorder="1" applyAlignment="1">
      <alignment vertical="center" wrapText="1"/>
    </xf>
    <xf numFmtId="6" fontId="6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6" fontId="6" fillId="0" borderId="4" xfId="0" applyNumberFormat="1" applyFont="1" applyBorder="1" applyAlignment="1">
      <alignment horizontal="right" vertical="center" wrapText="1"/>
    </xf>
    <xf numFmtId="0" fontId="2" fillId="0" borderId="0" xfId="0" applyFont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/>
    <xf numFmtId="44" fontId="0" fillId="0" borderId="0" xfId="1" applyFont="1"/>
    <xf numFmtId="0" fontId="7" fillId="5" borderId="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/>
    <xf numFmtId="3" fontId="8" fillId="0" borderId="5" xfId="0" applyNumberFormat="1" applyFont="1" applyBorder="1" applyAlignment="1">
      <alignment horizontal="right" vertical="center" wrapText="1"/>
    </xf>
    <xf numFmtId="44" fontId="8" fillId="0" borderId="5" xfId="1" applyFont="1" applyBorder="1"/>
    <xf numFmtId="0" fontId="8" fillId="0" borderId="5" xfId="0" applyFont="1" applyBorder="1" applyAlignment="1">
      <alignment horizontal="right" vertical="center" wrapText="1"/>
    </xf>
    <xf numFmtId="0" fontId="8" fillId="0" borderId="7" xfId="0" applyFont="1" applyBorder="1"/>
    <xf numFmtId="44" fontId="8" fillId="0" borderId="7" xfId="1" applyFont="1" applyBorder="1"/>
    <xf numFmtId="0" fontId="8" fillId="0" borderId="0" xfId="0" applyFont="1"/>
    <xf numFmtId="44" fontId="8" fillId="0" borderId="0" xfId="1" applyFont="1"/>
    <xf numFmtId="44" fontId="9" fillId="0" borderId="5" xfId="1" applyFont="1" applyBorder="1"/>
    <xf numFmtId="0" fontId="8" fillId="3" borderId="5" xfId="0" applyFont="1" applyFill="1" applyBorder="1"/>
    <xf numFmtId="44" fontId="8" fillId="4" borderId="5" xfId="1" applyFont="1" applyFill="1" applyBorder="1"/>
    <xf numFmtId="44" fontId="8" fillId="0" borderId="5" xfId="0" applyNumberFormat="1" applyFont="1" applyBorder="1"/>
    <xf numFmtId="44" fontId="8" fillId="3" borderId="5" xfId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314325</xdr:colOff>
      <xdr:row>6</xdr:row>
      <xdr:rowOff>180975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116D592-0B1F-67C5-0326-CE7B85BE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"/>
          <a:ext cx="1533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3</xdr:col>
      <xdr:colOff>76200</xdr:colOff>
      <xdr:row>8</xdr:row>
      <xdr:rowOff>180975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AAA959-1FB0-4A37-CD3B-28257547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9050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2</xdr:col>
      <xdr:colOff>400050</xdr:colOff>
      <xdr:row>10</xdr:row>
      <xdr:rowOff>180975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722F927D-9E54-1A7D-2ABB-50FF909FB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"/>
          <a:ext cx="1619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2</xdr:col>
      <xdr:colOff>314325</xdr:colOff>
      <xdr:row>16</xdr:row>
      <xdr:rowOff>180975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3CFFD731-59DA-13E7-6F38-44EC15CC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825"/>
          <a:ext cx="1533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3</xdr:col>
      <xdr:colOff>76200</xdr:colOff>
      <xdr:row>18</xdr:row>
      <xdr:rowOff>180975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66BE4AB-9CCE-BF9A-E8B3-6F7620FE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19050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2</xdr:col>
      <xdr:colOff>428625</xdr:colOff>
      <xdr:row>20</xdr:row>
      <xdr:rowOff>180975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F0E374D-F00A-A61D-9829-C0FD9CCC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875"/>
          <a:ext cx="1647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03B5-E04D-42E3-A4F2-E50A595CDE8C}">
  <dimension ref="A1:D28"/>
  <sheetViews>
    <sheetView workbookViewId="0">
      <selection activeCell="A2" sqref="A2"/>
    </sheetView>
  </sheetViews>
  <sheetFormatPr defaultRowHeight="15" x14ac:dyDescent="0.25"/>
  <sheetData>
    <row r="1" spans="1:4" ht="15.75" x14ac:dyDescent="0.25">
      <c r="A1" s="1" t="s">
        <v>14</v>
      </c>
    </row>
    <row r="2" spans="1:4" ht="15.75" x14ac:dyDescent="0.25">
      <c r="A2" s="2" t="s">
        <v>0</v>
      </c>
    </row>
    <row r="3" spans="1:4" ht="15.75" x14ac:dyDescent="0.25">
      <c r="A3" s="2"/>
    </row>
    <row r="4" spans="1:4" ht="15.75" x14ac:dyDescent="0.25">
      <c r="A4" s="3" t="s">
        <v>1</v>
      </c>
    </row>
    <row r="5" spans="1:4" ht="15.75" x14ac:dyDescent="0.25">
      <c r="A5" s="3"/>
    </row>
    <row r="6" spans="1:4" ht="15.75" x14ac:dyDescent="0.25">
      <c r="A6" s="4" t="s">
        <v>2</v>
      </c>
    </row>
    <row r="8" spans="1:4" ht="15.75" x14ac:dyDescent="0.25">
      <c r="A8" s="4" t="s">
        <v>3</v>
      </c>
    </row>
    <row r="10" spans="1:4" ht="15.75" x14ac:dyDescent="0.25">
      <c r="D10" s="4" t="s">
        <v>4</v>
      </c>
    </row>
    <row r="12" spans="1:4" ht="15.75" x14ac:dyDescent="0.25">
      <c r="A12" s="2"/>
    </row>
    <row r="13" spans="1:4" ht="15.75" x14ac:dyDescent="0.25">
      <c r="A13" s="2" t="s">
        <v>5</v>
      </c>
    </row>
    <row r="14" spans="1:4" ht="15.75" x14ac:dyDescent="0.25">
      <c r="A14" s="2"/>
    </row>
    <row r="15" spans="1:4" ht="15.75" x14ac:dyDescent="0.25">
      <c r="A15" s="3" t="s">
        <v>6</v>
      </c>
    </row>
    <row r="16" spans="1:4" ht="15.75" x14ac:dyDescent="0.25">
      <c r="A16" s="4" t="s">
        <v>7</v>
      </c>
    </row>
    <row r="18" spans="1:1" ht="15.75" x14ac:dyDescent="0.25">
      <c r="A18" s="4" t="s">
        <v>8</v>
      </c>
    </row>
    <row r="20" spans="1:1" ht="15.75" x14ac:dyDescent="0.25">
      <c r="A20" s="5" t="s">
        <v>4</v>
      </c>
    </row>
    <row r="22" spans="1:1" ht="15.75" x14ac:dyDescent="0.25">
      <c r="A22" s="2"/>
    </row>
    <row r="23" spans="1:1" ht="15.75" x14ac:dyDescent="0.25">
      <c r="A23" s="2"/>
    </row>
    <row r="24" spans="1:1" ht="15.75" x14ac:dyDescent="0.25">
      <c r="A24" s="3" t="s">
        <v>9</v>
      </c>
    </row>
    <row r="25" spans="1:1" ht="15.75" x14ac:dyDescent="0.25">
      <c r="A25" s="4" t="s">
        <v>10</v>
      </c>
    </row>
    <row r="26" spans="1:1" ht="15.75" x14ac:dyDescent="0.25">
      <c r="A26" s="4" t="s">
        <v>11</v>
      </c>
    </row>
    <row r="27" spans="1:1" ht="15.75" x14ac:dyDescent="0.25">
      <c r="A27" s="4" t="s">
        <v>12</v>
      </c>
    </row>
    <row r="28" spans="1:1" ht="15.75" x14ac:dyDescent="0.25">
      <c r="A28" s="4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F3CB-0D0E-4E5A-ADB1-4758E8AC0CBB}">
  <dimension ref="A1:B9"/>
  <sheetViews>
    <sheetView workbookViewId="0">
      <selection activeCell="B13" sqref="B13"/>
    </sheetView>
  </sheetViews>
  <sheetFormatPr defaultRowHeight="15" x14ac:dyDescent="0.25"/>
  <cols>
    <col min="2" max="2" width="25.85546875" customWidth="1"/>
  </cols>
  <sheetData>
    <row r="1" spans="1:2" x14ac:dyDescent="0.25">
      <c r="A1" s="10" t="s">
        <v>21</v>
      </c>
    </row>
    <row r="2" spans="1:2" ht="16.5" thickBot="1" x14ac:dyDescent="0.3">
      <c r="A2" s="3" t="s">
        <v>15</v>
      </c>
    </row>
    <row r="3" spans="1:2" ht="32.25" thickBot="1" x14ac:dyDescent="0.3">
      <c r="A3" s="6" t="s">
        <v>16</v>
      </c>
      <c r="B3" s="7">
        <v>109600</v>
      </c>
    </row>
    <row r="4" spans="1:2" ht="32.25" thickBot="1" x14ac:dyDescent="0.3">
      <c r="A4" s="8" t="s">
        <v>17</v>
      </c>
      <c r="B4" s="9">
        <v>173336</v>
      </c>
    </row>
    <row r="5" spans="1:2" ht="32.25" thickBot="1" x14ac:dyDescent="0.3">
      <c r="A5" s="8" t="s">
        <v>18</v>
      </c>
      <c r="B5" s="9">
        <v>63736</v>
      </c>
    </row>
    <row r="6" spans="1:2" ht="15.75" x14ac:dyDescent="0.25">
      <c r="A6" s="4"/>
    </row>
    <row r="7" spans="1:2" ht="15.75" x14ac:dyDescent="0.25">
      <c r="A7" s="2"/>
    </row>
    <row r="8" spans="1:2" ht="15.75" x14ac:dyDescent="0.25">
      <c r="A8" s="3" t="s">
        <v>19</v>
      </c>
    </row>
    <row r="9" spans="1:2" ht="15.75" x14ac:dyDescent="0.25">
      <c r="A9" s="4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5406-C867-4E9C-A324-2004E43464F1}">
  <dimension ref="A1:M52"/>
  <sheetViews>
    <sheetView tabSelected="1" topLeftCell="C33" workbookViewId="0">
      <selection activeCell="F23" sqref="F23"/>
    </sheetView>
  </sheetViews>
  <sheetFormatPr defaultRowHeight="15" x14ac:dyDescent="0.25"/>
  <cols>
    <col min="3" max="3" width="34.5703125" customWidth="1"/>
    <col min="4" max="4" width="17.5703125" customWidth="1"/>
    <col min="5" max="5" width="18.42578125" style="15" customWidth="1"/>
    <col min="6" max="6" width="6.140625" customWidth="1"/>
    <col min="7" max="7" width="13.5703125" customWidth="1"/>
    <col min="8" max="11" width="16.7109375" customWidth="1"/>
    <col min="12" max="13" width="13.28515625" customWidth="1"/>
  </cols>
  <sheetData>
    <row r="1" spans="1:13" ht="45" x14ac:dyDescent="0.25">
      <c r="A1" s="11" t="s">
        <v>38</v>
      </c>
      <c r="B1" s="11" t="s">
        <v>39</v>
      </c>
      <c r="C1" s="11" t="s">
        <v>40</v>
      </c>
      <c r="D1" s="12" t="s">
        <v>41</v>
      </c>
      <c r="E1" s="12" t="s">
        <v>42</v>
      </c>
      <c r="F1" s="12" t="s">
        <v>43</v>
      </c>
      <c r="G1" s="11" t="s">
        <v>44</v>
      </c>
      <c r="H1" s="19" t="s">
        <v>45</v>
      </c>
      <c r="I1" s="19"/>
      <c r="J1" s="19" t="s">
        <v>46</v>
      </c>
      <c r="K1" s="19"/>
      <c r="L1" s="12" t="s">
        <v>17</v>
      </c>
      <c r="M1" s="12" t="s">
        <v>16</v>
      </c>
    </row>
    <row r="2" spans="1:13" x14ac:dyDescent="0.25">
      <c r="A2" s="13"/>
      <c r="B2" s="13"/>
      <c r="C2" s="13"/>
      <c r="D2" s="13"/>
      <c r="E2" s="13"/>
      <c r="F2" s="13"/>
      <c r="G2" s="13"/>
      <c r="H2" s="11" t="s">
        <v>47</v>
      </c>
      <c r="I2" s="11" t="s">
        <v>48</v>
      </c>
      <c r="J2" s="11" t="s">
        <v>49</v>
      </c>
      <c r="K2" s="11" t="s">
        <v>50</v>
      </c>
      <c r="L2" s="14"/>
      <c r="M2" s="14"/>
    </row>
    <row r="3" spans="1:13" x14ac:dyDescent="0.25">
      <c r="A3" s="20">
        <v>1</v>
      </c>
      <c r="B3" s="20">
        <v>39</v>
      </c>
      <c r="C3" s="20" t="s">
        <v>51</v>
      </c>
      <c r="D3" s="21" t="s">
        <v>52</v>
      </c>
      <c r="E3" s="22">
        <v>14000</v>
      </c>
      <c r="F3" s="21"/>
      <c r="G3" s="21" t="s">
        <v>95</v>
      </c>
      <c r="H3" s="23">
        <f>SUMIF(D3,"KI",E3)</f>
        <v>0</v>
      </c>
      <c r="I3" s="23">
        <f>SUMIF(D3,"KU",E3)</f>
        <v>0</v>
      </c>
      <c r="J3" s="23">
        <f>SUMIF(D3,"BI",E3)</f>
        <v>0</v>
      </c>
      <c r="K3" s="23">
        <f>SUMIF(D3,"BH",E3)</f>
        <v>14000</v>
      </c>
      <c r="L3" s="23">
        <f t="shared" ref="L3:L4" si="0">SUMIF(F3,"S25",E3)*0.2</f>
        <v>0</v>
      </c>
      <c r="M3" s="23">
        <f t="shared" ref="M3:M4" si="1">SUMIF(F3,"K25",E3)*0.2</f>
        <v>0</v>
      </c>
    </row>
    <row r="4" spans="1:13" x14ac:dyDescent="0.25">
      <c r="A4" s="20">
        <v>3</v>
      </c>
      <c r="B4" s="20">
        <v>40</v>
      </c>
      <c r="C4" s="20" t="s">
        <v>53</v>
      </c>
      <c r="D4" s="21" t="s">
        <v>52</v>
      </c>
      <c r="E4" s="22">
        <v>12300</v>
      </c>
      <c r="F4" s="21"/>
      <c r="G4" s="21" t="s">
        <v>96</v>
      </c>
      <c r="H4" s="23">
        <f>SUMIF(D4,"KI",E4)</f>
        <v>0</v>
      </c>
      <c r="I4" s="23">
        <f t="shared" ref="I4:I36" si="2">SUMIF(D4,"KU",E4)</f>
        <v>0</v>
      </c>
      <c r="J4" s="23">
        <f t="shared" ref="J4:J36" si="3">SUMIF(D4,"BI",E4)</f>
        <v>0</v>
      </c>
      <c r="K4" s="23">
        <f t="shared" ref="K4:K36" si="4">SUMIF(D4,"BH",E4)</f>
        <v>12300</v>
      </c>
      <c r="L4" s="23">
        <f t="shared" si="0"/>
        <v>0</v>
      </c>
      <c r="M4" s="23">
        <f t="shared" si="1"/>
        <v>0</v>
      </c>
    </row>
    <row r="5" spans="1:13" x14ac:dyDescent="0.25">
      <c r="A5" s="20">
        <v>4</v>
      </c>
      <c r="B5" s="20">
        <v>41</v>
      </c>
      <c r="C5" s="20" t="s">
        <v>54</v>
      </c>
      <c r="D5" s="21" t="s">
        <v>55</v>
      </c>
      <c r="E5" s="22">
        <v>2875</v>
      </c>
      <c r="F5" s="21" t="s">
        <v>110</v>
      </c>
      <c r="G5" s="21" t="s">
        <v>97</v>
      </c>
      <c r="H5" s="23">
        <f t="shared" ref="H5:H36" si="5">SUMIF(D5,"KI",E5)</f>
        <v>2875</v>
      </c>
      <c r="I5" s="23">
        <f t="shared" si="2"/>
        <v>0</v>
      </c>
      <c r="J5" s="23">
        <f t="shared" si="3"/>
        <v>0</v>
      </c>
      <c r="K5" s="23">
        <f t="shared" si="4"/>
        <v>0</v>
      </c>
      <c r="L5" s="23">
        <f>SUMIF(F5,"S25",E5)*0.2</f>
        <v>575</v>
      </c>
      <c r="M5" s="23">
        <f>SUMIF(F5,"K25",E5)*0.2</f>
        <v>0</v>
      </c>
    </row>
    <row r="6" spans="1:13" x14ac:dyDescent="0.25">
      <c r="A6" s="20">
        <v>6</v>
      </c>
      <c r="B6" s="20">
        <v>42</v>
      </c>
      <c r="C6" s="20" t="s">
        <v>56</v>
      </c>
      <c r="D6" s="21" t="s">
        <v>52</v>
      </c>
      <c r="E6" s="22">
        <v>21000</v>
      </c>
      <c r="F6" s="21" t="s">
        <v>111</v>
      </c>
      <c r="G6" s="21" t="s">
        <v>98</v>
      </c>
      <c r="H6" s="23">
        <f t="shared" si="5"/>
        <v>0</v>
      </c>
      <c r="I6" s="23">
        <f t="shared" si="2"/>
        <v>0</v>
      </c>
      <c r="J6" s="23">
        <f t="shared" si="3"/>
        <v>0</v>
      </c>
      <c r="K6" s="23">
        <f t="shared" si="4"/>
        <v>21000</v>
      </c>
      <c r="L6" s="23">
        <f t="shared" ref="L6:L36" si="6">SUMIF(F6,"S25",E6)*0.2</f>
        <v>0</v>
      </c>
      <c r="M6" s="23">
        <f t="shared" ref="M6:M36" si="7">SUMIF(F6,"K25",E6)*0.2</f>
        <v>4200</v>
      </c>
    </row>
    <row r="7" spans="1:13" x14ac:dyDescent="0.25">
      <c r="A7" s="20">
        <v>8</v>
      </c>
      <c r="B7" s="20">
        <v>43</v>
      </c>
      <c r="C7" s="20" t="s">
        <v>57</v>
      </c>
      <c r="D7" s="21" t="s">
        <v>58</v>
      </c>
      <c r="E7" s="22">
        <v>10000</v>
      </c>
      <c r="F7" s="21" t="s">
        <v>110</v>
      </c>
      <c r="G7" s="21" t="s">
        <v>97</v>
      </c>
      <c r="H7" s="23">
        <f t="shared" si="5"/>
        <v>0</v>
      </c>
      <c r="I7" s="23">
        <f t="shared" si="2"/>
        <v>0</v>
      </c>
      <c r="J7" s="23">
        <f t="shared" si="3"/>
        <v>10000</v>
      </c>
      <c r="K7" s="23">
        <f t="shared" si="4"/>
        <v>0</v>
      </c>
      <c r="L7" s="23">
        <f t="shared" si="6"/>
        <v>2000</v>
      </c>
      <c r="M7" s="23">
        <f t="shared" si="7"/>
        <v>0</v>
      </c>
    </row>
    <row r="8" spans="1:13" x14ac:dyDescent="0.25">
      <c r="A8" s="20">
        <v>9</v>
      </c>
      <c r="B8" s="20">
        <v>44</v>
      </c>
      <c r="C8" s="20" t="s">
        <v>59</v>
      </c>
      <c r="D8" s="21" t="s">
        <v>52</v>
      </c>
      <c r="E8" s="22">
        <v>2925</v>
      </c>
      <c r="F8" s="21" t="s">
        <v>111</v>
      </c>
      <c r="G8" s="21" t="s">
        <v>99</v>
      </c>
      <c r="H8" s="23">
        <f t="shared" si="5"/>
        <v>0</v>
      </c>
      <c r="I8" s="23">
        <f t="shared" si="2"/>
        <v>0</v>
      </c>
      <c r="J8" s="23">
        <f t="shared" si="3"/>
        <v>0</v>
      </c>
      <c r="K8" s="23">
        <f t="shared" si="4"/>
        <v>2925</v>
      </c>
      <c r="L8" s="23">
        <f t="shared" si="6"/>
        <v>0</v>
      </c>
      <c r="M8" s="23">
        <f t="shared" si="7"/>
        <v>585</v>
      </c>
    </row>
    <row r="9" spans="1:13" x14ac:dyDescent="0.25">
      <c r="A9" s="20">
        <v>11</v>
      </c>
      <c r="B9" s="20">
        <v>45</v>
      </c>
      <c r="C9" s="20" t="s">
        <v>60</v>
      </c>
      <c r="D9" s="21" t="s">
        <v>52</v>
      </c>
      <c r="E9" s="22">
        <v>28000</v>
      </c>
      <c r="F9" s="21" t="s">
        <v>111</v>
      </c>
      <c r="G9" s="21" t="s">
        <v>100</v>
      </c>
      <c r="H9" s="23">
        <f t="shared" si="5"/>
        <v>0</v>
      </c>
      <c r="I9" s="23">
        <f t="shared" si="2"/>
        <v>0</v>
      </c>
      <c r="J9" s="23">
        <f t="shared" si="3"/>
        <v>0</v>
      </c>
      <c r="K9" s="23">
        <f t="shared" si="4"/>
        <v>28000</v>
      </c>
      <c r="L9" s="23">
        <f t="shared" si="6"/>
        <v>0</v>
      </c>
      <c r="M9" s="23">
        <f t="shared" si="7"/>
        <v>5600</v>
      </c>
    </row>
    <row r="10" spans="1:13" x14ac:dyDescent="0.25">
      <c r="A10" s="20">
        <v>11</v>
      </c>
      <c r="B10" s="20">
        <v>46</v>
      </c>
      <c r="C10" s="20" t="s">
        <v>61</v>
      </c>
      <c r="D10" s="21" t="s">
        <v>52</v>
      </c>
      <c r="E10" s="22">
        <v>4800</v>
      </c>
      <c r="F10" s="21" t="s">
        <v>111</v>
      </c>
      <c r="G10" s="21" t="s">
        <v>101</v>
      </c>
      <c r="H10" s="23">
        <f t="shared" si="5"/>
        <v>0</v>
      </c>
      <c r="I10" s="23">
        <f t="shared" si="2"/>
        <v>0</v>
      </c>
      <c r="J10" s="23">
        <f t="shared" si="3"/>
        <v>0</v>
      </c>
      <c r="K10" s="23">
        <f t="shared" si="4"/>
        <v>4800</v>
      </c>
      <c r="L10" s="23">
        <f t="shared" si="6"/>
        <v>0</v>
      </c>
      <c r="M10" s="23">
        <f t="shared" si="7"/>
        <v>960</v>
      </c>
    </row>
    <row r="11" spans="1:13" x14ac:dyDescent="0.25">
      <c r="A11" s="20">
        <v>12</v>
      </c>
      <c r="B11" s="20">
        <v>47</v>
      </c>
      <c r="C11" s="20" t="s">
        <v>62</v>
      </c>
      <c r="D11" s="21" t="s">
        <v>58</v>
      </c>
      <c r="E11" s="22">
        <v>75600</v>
      </c>
      <c r="F11" s="21" t="s">
        <v>110</v>
      </c>
      <c r="G11" s="21" t="s">
        <v>102</v>
      </c>
      <c r="H11" s="23">
        <f t="shared" si="5"/>
        <v>0</v>
      </c>
      <c r="I11" s="23">
        <f t="shared" si="2"/>
        <v>0</v>
      </c>
      <c r="J11" s="23">
        <f t="shared" si="3"/>
        <v>75600</v>
      </c>
      <c r="K11" s="23">
        <f t="shared" si="4"/>
        <v>0</v>
      </c>
      <c r="L11" s="23">
        <f t="shared" si="6"/>
        <v>15120</v>
      </c>
      <c r="M11" s="23">
        <f t="shared" si="7"/>
        <v>0</v>
      </c>
    </row>
    <row r="12" spans="1:13" x14ac:dyDescent="0.25">
      <c r="A12" s="20">
        <v>15</v>
      </c>
      <c r="B12" s="20">
        <v>48</v>
      </c>
      <c r="C12" s="20" t="s">
        <v>63</v>
      </c>
      <c r="D12" s="21" t="s">
        <v>52</v>
      </c>
      <c r="E12" s="22">
        <v>12000</v>
      </c>
      <c r="F12" s="21"/>
      <c r="G12" s="21" t="s">
        <v>103</v>
      </c>
      <c r="H12" s="23">
        <f t="shared" si="5"/>
        <v>0</v>
      </c>
      <c r="I12" s="23">
        <f t="shared" si="2"/>
        <v>0</v>
      </c>
      <c r="J12" s="23">
        <f t="shared" si="3"/>
        <v>0</v>
      </c>
      <c r="K12" s="23">
        <f t="shared" si="4"/>
        <v>12000</v>
      </c>
      <c r="L12" s="23">
        <f t="shared" si="6"/>
        <v>0</v>
      </c>
      <c r="M12" s="23">
        <f t="shared" si="7"/>
        <v>0</v>
      </c>
    </row>
    <row r="13" spans="1:13" x14ac:dyDescent="0.25">
      <c r="A13" s="20">
        <v>17</v>
      </c>
      <c r="B13" s="20"/>
      <c r="C13" s="20" t="s">
        <v>64</v>
      </c>
      <c r="D13" s="21" t="s">
        <v>65</v>
      </c>
      <c r="E13" s="22">
        <v>4000</v>
      </c>
      <c r="F13" s="21"/>
      <c r="G13" s="21" t="s">
        <v>104</v>
      </c>
      <c r="H13" s="23">
        <f t="shared" si="5"/>
        <v>0</v>
      </c>
      <c r="I13" s="23">
        <f t="shared" si="2"/>
        <v>4000</v>
      </c>
      <c r="J13" s="23">
        <f t="shared" si="3"/>
        <v>0</v>
      </c>
      <c r="K13" s="23">
        <f t="shared" si="4"/>
        <v>0</v>
      </c>
      <c r="L13" s="23">
        <f t="shared" si="6"/>
        <v>0</v>
      </c>
      <c r="M13" s="23">
        <f t="shared" si="7"/>
        <v>0</v>
      </c>
    </row>
    <row r="14" spans="1:13" x14ac:dyDescent="0.25">
      <c r="A14" s="20">
        <v>17</v>
      </c>
      <c r="B14" s="20"/>
      <c r="C14" s="20" t="s">
        <v>64</v>
      </c>
      <c r="D14" s="21" t="s">
        <v>58</v>
      </c>
      <c r="E14" s="22">
        <v>4000</v>
      </c>
      <c r="F14" s="21"/>
      <c r="G14" s="21" t="s">
        <v>104</v>
      </c>
      <c r="H14" s="23">
        <f t="shared" si="5"/>
        <v>0</v>
      </c>
      <c r="I14" s="23">
        <f t="shared" si="2"/>
        <v>0</v>
      </c>
      <c r="J14" s="23">
        <f t="shared" si="3"/>
        <v>4000</v>
      </c>
      <c r="K14" s="23">
        <f t="shared" si="4"/>
        <v>0</v>
      </c>
      <c r="L14" s="23">
        <f t="shared" si="6"/>
        <v>0</v>
      </c>
      <c r="M14" s="23">
        <f t="shared" si="7"/>
        <v>0</v>
      </c>
    </row>
    <row r="15" spans="1:13" x14ac:dyDescent="0.25">
      <c r="A15" s="20">
        <v>17</v>
      </c>
      <c r="B15" s="20">
        <v>49</v>
      </c>
      <c r="C15" s="20" t="s">
        <v>66</v>
      </c>
      <c r="D15" s="21" t="s">
        <v>52</v>
      </c>
      <c r="E15" s="22">
        <v>15000</v>
      </c>
      <c r="F15" s="21" t="s">
        <v>111</v>
      </c>
      <c r="G15" s="21" t="s">
        <v>105</v>
      </c>
      <c r="H15" s="23">
        <f t="shared" si="5"/>
        <v>0</v>
      </c>
      <c r="I15" s="23">
        <f t="shared" si="2"/>
        <v>0</v>
      </c>
      <c r="J15" s="23">
        <f t="shared" si="3"/>
        <v>0</v>
      </c>
      <c r="K15" s="23">
        <f t="shared" si="4"/>
        <v>15000</v>
      </c>
      <c r="L15" s="23">
        <f t="shared" si="6"/>
        <v>0</v>
      </c>
      <c r="M15" s="23">
        <f t="shared" si="7"/>
        <v>3000</v>
      </c>
    </row>
    <row r="16" spans="1:13" x14ac:dyDescent="0.25">
      <c r="A16" s="20">
        <v>19</v>
      </c>
      <c r="B16" s="20">
        <v>50</v>
      </c>
      <c r="C16" s="20" t="s">
        <v>67</v>
      </c>
      <c r="D16" s="21" t="s">
        <v>55</v>
      </c>
      <c r="E16" s="22">
        <v>1000</v>
      </c>
      <c r="F16" s="21" t="s">
        <v>110</v>
      </c>
      <c r="G16" s="21" t="s">
        <v>106</v>
      </c>
      <c r="H16" s="23">
        <f t="shared" si="5"/>
        <v>1000</v>
      </c>
      <c r="I16" s="23">
        <f t="shared" si="2"/>
        <v>0</v>
      </c>
      <c r="J16" s="23">
        <f t="shared" si="3"/>
        <v>0</v>
      </c>
      <c r="K16" s="23">
        <f t="shared" si="4"/>
        <v>0</v>
      </c>
      <c r="L16" s="23">
        <f t="shared" si="6"/>
        <v>200</v>
      </c>
      <c r="M16" s="23">
        <f t="shared" si="7"/>
        <v>0</v>
      </c>
    </row>
    <row r="17" spans="1:13" x14ac:dyDescent="0.25">
      <c r="A17" s="20">
        <v>20</v>
      </c>
      <c r="B17" s="20">
        <v>51</v>
      </c>
      <c r="C17" s="20" t="s">
        <v>68</v>
      </c>
      <c r="D17" s="21" t="s">
        <v>52</v>
      </c>
      <c r="E17" s="22">
        <v>6000</v>
      </c>
      <c r="F17" s="21" t="s">
        <v>111</v>
      </c>
      <c r="G17" s="21" t="s">
        <v>107</v>
      </c>
      <c r="H17" s="23">
        <f t="shared" si="5"/>
        <v>0</v>
      </c>
      <c r="I17" s="23">
        <f t="shared" si="2"/>
        <v>0</v>
      </c>
      <c r="J17" s="23">
        <f t="shared" si="3"/>
        <v>0</v>
      </c>
      <c r="K17" s="23">
        <f t="shared" si="4"/>
        <v>6000</v>
      </c>
      <c r="L17" s="23">
        <f t="shared" si="6"/>
        <v>0</v>
      </c>
      <c r="M17" s="23">
        <f t="shared" si="7"/>
        <v>1200</v>
      </c>
    </row>
    <row r="18" spans="1:13" x14ac:dyDescent="0.25">
      <c r="A18" s="20">
        <v>23</v>
      </c>
      <c r="B18" s="20">
        <v>52</v>
      </c>
      <c r="C18" s="20" t="s">
        <v>69</v>
      </c>
      <c r="D18" s="21" t="s">
        <v>52</v>
      </c>
      <c r="E18" s="22">
        <v>25000</v>
      </c>
      <c r="F18" s="21"/>
      <c r="G18" s="21" t="s">
        <v>96</v>
      </c>
      <c r="H18" s="23">
        <f t="shared" si="5"/>
        <v>0</v>
      </c>
      <c r="I18" s="23">
        <f t="shared" si="2"/>
        <v>0</v>
      </c>
      <c r="J18" s="23">
        <f t="shared" si="3"/>
        <v>0</v>
      </c>
      <c r="K18" s="23">
        <f t="shared" si="4"/>
        <v>25000</v>
      </c>
      <c r="L18" s="23">
        <f t="shared" si="6"/>
        <v>0</v>
      </c>
      <c r="M18" s="23">
        <f t="shared" si="7"/>
        <v>0</v>
      </c>
    </row>
    <row r="19" spans="1:13" x14ac:dyDescent="0.25">
      <c r="A19" s="20">
        <v>23</v>
      </c>
      <c r="B19" s="20">
        <v>53</v>
      </c>
      <c r="C19" s="20" t="s">
        <v>70</v>
      </c>
      <c r="D19" s="21" t="s">
        <v>52</v>
      </c>
      <c r="E19" s="24">
        <v>500</v>
      </c>
      <c r="F19" s="21" t="s">
        <v>111</v>
      </c>
      <c r="G19" s="21" t="s">
        <v>108</v>
      </c>
      <c r="H19" s="23">
        <f t="shared" si="5"/>
        <v>0</v>
      </c>
      <c r="I19" s="23">
        <f t="shared" si="2"/>
        <v>0</v>
      </c>
      <c r="J19" s="23">
        <f t="shared" si="3"/>
        <v>0</v>
      </c>
      <c r="K19" s="23">
        <f t="shared" si="4"/>
        <v>500</v>
      </c>
      <c r="L19" s="23">
        <f t="shared" si="6"/>
        <v>0</v>
      </c>
      <c r="M19" s="23">
        <f t="shared" si="7"/>
        <v>100</v>
      </c>
    </row>
    <row r="20" spans="1:13" x14ac:dyDescent="0.25">
      <c r="A20" s="20">
        <v>25</v>
      </c>
      <c r="B20" s="20">
        <v>54</v>
      </c>
      <c r="C20" s="20" t="s">
        <v>71</v>
      </c>
      <c r="D20" s="21" t="s">
        <v>52</v>
      </c>
      <c r="E20" s="22">
        <v>12000</v>
      </c>
      <c r="F20" s="21"/>
      <c r="G20" s="21"/>
      <c r="H20" s="23">
        <f t="shared" si="5"/>
        <v>0</v>
      </c>
      <c r="I20" s="23">
        <f t="shared" si="2"/>
        <v>0</v>
      </c>
      <c r="J20" s="23">
        <f t="shared" si="3"/>
        <v>0</v>
      </c>
      <c r="K20" s="23">
        <f t="shared" si="4"/>
        <v>12000</v>
      </c>
      <c r="L20" s="23">
        <f t="shared" si="6"/>
        <v>0</v>
      </c>
      <c r="M20" s="23">
        <f t="shared" si="7"/>
        <v>0</v>
      </c>
    </row>
    <row r="21" spans="1:13" x14ac:dyDescent="0.25">
      <c r="A21" s="20">
        <v>25</v>
      </c>
      <c r="B21" s="20">
        <v>55</v>
      </c>
      <c r="C21" s="20" t="s">
        <v>72</v>
      </c>
      <c r="D21" s="21" t="s">
        <v>52</v>
      </c>
      <c r="E21" s="22">
        <v>6000</v>
      </c>
      <c r="F21" s="21"/>
      <c r="G21" s="21" t="s">
        <v>109</v>
      </c>
      <c r="H21" s="23">
        <f t="shared" si="5"/>
        <v>0</v>
      </c>
      <c r="I21" s="23">
        <f t="shared" si="2"/>
        <v>0</v>
      </c>
      <c r="J21" s="23">
        <f t="shared" si="3"/>
        <v>0</v>
      </c>
      <c r="K21" s="23">
        <f t="shared" si="4"/>
        <v>6000</v>
      </c>
      <c r="L21" s="23">
        <f t="shared" si="6"/>
        <v>0</v>
      </c>
      <c r="M21" s="23">
        <f t="shared" si="7"/>
        <v>0</v>
      </c>
    </row>
    <row r="22" spans="1:13" x14ac:dyDescent="0.25">
      <c r="A22" s="20">
        <v>27</v>
      </c>
      <c r="B22" s="20">
        <v>56</v>
      </c>
      <c r="C22" s="20" t="s">
        <v>62</v>
      </c>
      <c r="D22" s="21" t="s">
        <v>58</v>
      </c>
      <c r="E22" s="22">
        <v>76900</v>
      </c>
      <c r="F22" s="21" t="s">
        <v>110</v>
      </c>
      <c r="G22" s="21" t="s">
        <v>102</v>
      </c>
      <c r="H22" s="23">
        <f t="shared" si="5"/>
        <v>0</v>
      </c>
      <c r="I22" s="23">
        <f t="shared" si="2"/>
        <v>0</v>
      </c>
      <c r="J22" s="23">
        <f t="shared" si="3"/>
        <v>76900</v>
      </c>
      <c r="K22" s="23">
        <f t="shared" si="4"/>
        <v>0</v>
      </c>
      <c r="L22" s="23">
        <f t="shared" si="6"/>
        <v>15380</v>
      </c>
      <c r="M22" s="23">
        <f t="shared" si="7"/>
        <v>0</v>
      </c>
    </row>
    <row r="23" spans="1:13" x14ac:dyDescent="0.25">
      <c r="A23" s="25"/>
      <c r="B23" s="25"/>
      <c r="C23" s="25"/>
      <c r="D23" s="25"/>
      <c r="E23" s="26"/>
      <c r="F23" s="25"/>
      <c r="G23" s="25"/>
      <c r="H23" s="23">
        <f t="shared" si="5"/>
        <v>0</v>
      </c>
      <c r="I23" s="23">
        <f t="shared" si="2"/>
        <v>0</v>
      </c>
      <c r="J23" s="23">
        <f t="shared" si="3"/>
        <v>0</v>
      </c>
      <c r="K23" s="23">
        <f t="shared" si="4"/>
        <v>0</v>
      </c>
      <c r="L23" s="23">
        <f t="shared" si="6"/>
        <v>0</v>
      </c>
      <c r="M23" s="23">
        <f t="shared" si="7"/>
        <v>0</v>
      </c>
    </row>
    <row r="24" spans="1:13" x14ac:dyDescent="0.25">
      <c r="A24" s="21"/>
      <c r="B24" s="21"/>
      <c r="C24" s="21"/>
      <c r="D24" s="21"/>
      <c r="E24" s="23"/>
      <c r="F24" s="21"/>
      <c r="G24" s="21"/>
      <c r="H24" s="23">
        <f t="shared" si="5"/>
        <v>0</v>
      </c>
      <c r="I24" s="23">
        <f t="shared" si="2"/>
        <v>0</v>
      </c>
      <c r="J24" s="23">
        <f t="shared" si="3"/>
        <v>0</v>
      </c>
      <c r="K24" s="23">
        <f t="shared" si="4"/>
        <v>0</v>
      </c>
      <c r="L24" s="23">
        <f t="shared" si="6"/>
        <v>0</v>
      </c>
      <c r="M24" s="23">
        <f t="shared" si="7"/>
        <v>0</v>
      </c>
    </row>
    <row r="25" spans="1:13" x14ac:dyDescent="0.25">
      <c r="A25" s="21"/>
      <c r="B25" s="21"/>
      <c r="C25" s="21"/>
      <c r="D25" s="21"/>
      <c r="E25" s="23"/>
      <c r="F25" s="21"/>
      <c r="G25" s="21"/>
      <c r="H25" s="23">
        <f t="shared" si="5"/>
        <v>0</v>
      </c>
      <c r="I25" s="23">
        <f t="shared" si="2"/>
        <v>0</v>
      </c>
      <c r="J25" s="23">
        <f t="shared" si="3"/>
        <v>0</v>
      </c>
      <c r="K25" s="23">
        <f t="shared" si="4"/>
        <v>0</v>
      </c>
      <c r="L25" s="23">
        <f t="shared" si="6"/>
        <v>0</v>
      </c>
      <c r="M25" s="23">
        <f t="shared" si="7"/>
        <v>0</v>
      </c>
    </row>
    <row r="26" spans="1:13" x14ac:dyDescent="0.25">
      <c r="A26" s="21"/>
      <c r="B26" s="21"/>
      <c r="C26" s="21"/>
      <c r="D26" s="21"/>
      <c r="E26" s="23"/>
      <c r="F26" s="21"/>
      <c r="G26" s="21"/>
      <c r="H26" s="23">
        <f t="shared" si="5"/>
        <v>0</v>
      </c>
      <c r="I26" s="23">
        <f t="shared" si="2"/>
        <v>0</v>
      </c>
      <c r="J26" s="23">
        <f t="shared" si="3"/>
        <v>0</v>
      </c>
      <c r="K26" s="23">
        <f t="shared" si="4"/>
        <v>0</v>
      </c>
      <c r="L26" s="23">
        <f t="shared" si="6"/>
        <v>0</v>
      </c>
      <c r="M26" s="23">
        <f t="shared" si="7"/>
        <v>0</v>
      </c>
    </row>
    <row r="27" spans="1:13" x14ac:dyDescent="0.25">
      <c r="A27" s="21"/>
      <c r="B27" s="21"/>
      <c r="C27" s="21"/>
      <c r="D27" s="21"/>
      <c r="E27" s="23"/>
      <c r="F27" s="21"/>
      <c r="G27" s="21"/>
      <c r="H27" s="23">
        <f t="shared" si="5"/>
        <v>0</v>
      </c>
      <c r="I27" s="23">
        <f t="shared" si="2"/>
        <v>0</v>
      </c>
      <c r="J27" s="23">
        <f t="shared" si="3"/>
        <v>0</v>
      </c>
      <c r="K27" s="23">
        <f t="shared" si="4"/>
        <v>0</v>
      </c>
      <c r="L27" s="23">
        <f t="shared" si="6"/>
        <v>0</v>
      </c>
      <c r="M27" s="23">
        <f t="shared" si="7"/>
        <v>0</v>
      </c>
    </row>
    <row r="28" spans="1:13" x14ac:dyDescent="0.25">
      <c r="A28" s="21"/>
      <c r="B28" s="21"/>
      <c r="C28" s="21"/>
      <c r="D28" s="21"/>
      <c r="E28" s="23"/>
      <c r="F28" s="21"/>
      <c r="G28" s="21"/>
      <c r="H28" s="23">
        <f t="shared" si="5"/>
        <v>0</v>
      </c>
      <c r="I28" s="23">
        <f t="shared" si="2"/>
        <v>0</v>
      </c>
      <c r="J28" s="23">
        <f t="shared" si="3"/>
        <v>0</v>
      </c>
      <c r="K28" s="23">
        <f t="shared" si="4"/>
        <v>0</v>
      </c>
      <c r="L28" s="23">
        <f t="shared" si="6"/>
        <v>0</v>
      </c>
      <c r="M28" s="23">
        <f t="shared" si="7"/>
        <v>0</v>
      </c>
    </row>
    <row r="29" spans="1:13" x14ac:dyDescent="0.25">
      <c r="A29" s="21"/>
      <c r="B29" s="21"/>
      <c r="C29" s="21"/>
      <c r="D29" s="21"/>
      <c r="E29" s="23"/>
      <c r="F29" s="21"/>
      <c r="G29" s="21"/>
      <c r="H29" s="23">
        <f t="shared" si="5"/>
        <v>0</v>
      </c>
      <c r="I29" s="23">
        <f t="shared" si="2"/>
        <v>0</v>
      </c>
      <c r="J29" s="23">
        <f t="shared" si="3"/>
        <v>0</v>
      </c>
      <c r="K29" s="23">
        <f t="shared" si="4"/>
        <v>0</v>
      </c>
      <c r="L29" s="23">
        <f t="shared" si="6"/>
        <v>0</v>
      </c>
      <c r="M29" s="23">
        <f t="shared" si="7"/>
        <v>0</v>
      </c>
    </row>
    <row r="30" spans="1:13" x14ac:dyDescent="0.25">
      <c r="A30" s="21"/>
      <c r="B30" s="21"/>
      <c r="C30" s="21"/>
      <c r="D30" s="21"/>
      <c r="E30" s="23"/>
      <c r="F30" s="21"/>
      <c r="G30" s="21"/>
      <c r="H30" s="23">
        <f t="shared" si="5"/>
        <v>0</v>
      </c>
      <c r="I30" s="23">
        <f t="shared" si="2"/>
        <v>0</v>
      </c>
      <c r="J30" s="23">
        <f t="shared" si="3"/>
        <v>0</v>
      </c>
      <c r="K30" s="23">
        <f t="shared" si="4"/>
        <v>0</v>
      </c>
      <c r="L30" s="23">
        <f t="shared" si="6"/>
        <v>0</v>
      </c>
      <c r="M30" s="23">
        <f t="shared" si="7"/>
        <v>0</v>
      </c>
    </row>
    <row r="31" spans="1:13" x14ac:dyDescent="0.25">
      <c r="A31" s="21"/>
      <c r="B31" s="21"/>
      <c r="C31" s="21"/>
      <c r="D31" s="21"/>
      <c r="E31" s="23"/>
      <c r="F31" s="21"/>
      <c r="G31" s="21"/>
      <c r="H31" s="23">
        <f t="shared" si="5"/>
        <v>0</v>
      </c>
      <c r="I31" s="23">
        <f t="shared" si="2"/>
        <v>0</v>
      </c>
      <c r="J31" s="23">
        <f t="shared" si="3"/>
        <v>0</v>
      </c>
      <c r="K31" s="23">
        <f t="shared" si="4"/>
        <v>0</v>
      </c>
      <c r="L31" s="23">
        <f t="shared" si="6"/>
        <v>0</v>
      </c>
      <c r="M31" s="23">
        <f t="shared" si="7"/>
        <v>0</v>
      </c>
    </row>
    <row r="32" spans="1:13" x14ac:dyDescent="0.25">
      <c r="A32" s="21"/>
      <c r="B32" s="21"/>
      <c r="C32" s="21"/>
      <c r="D32" s="21"/>
      <c r="E32" s="23"/>
      <c r="F32" s="21"/>
      <c r="G32" s="21"/>
      <c r="H32" s="23">
        <f t="shared" si="5"/>
        <v>0</v>
      </c>
      <c r="I32" s="23">
        <f t="shared" si="2"/>
        <v>0</v>
      </c>
      <c r="J32" s="23">
        <f t="shared" si="3"/>
        <v>0</v>
      </c>
      <c r="K32" s="23">
        <f t="shared" si="4"/>
        <v>0</v>
      </c>
      <c r="L32" s="23">
        <f t="shared" si="6"/>
        <v>0</v>
      </c>
      <c r="M32" s="23">
        <f t="shared" si="7"/>
        <v>0</v>
      </c>
    </row>
    <row r="33" spans="1:13" x14ac:dyDescent="0.25">
      <c r="A33" s="21"/>
      <c r="B33" s="21"/>
      <c r="C33" s="21"/>
      <c r="D33" s="21"/>
      <c r="E33" s="23"/>
      <c r="F33" s="21"/>
      <c r="G33" s="21"/>
      <c r="H33" s="23">
        <f t="shared" si="5"/>
        <v>0</v>
      </c>
      <c r="I33" s="23">
        <f t="shared" si="2"/>
        <v>0</v>
      </c>
      <c r="J33" s="23">
        <f t="shared" si="3"/>
        <v>0</v>
      </c>
      <c r="K33" s="23">
        <f t="shared" si="4"/>
        <v>0</v>
      </c>
      <c r="L33" s="23">
        <f t="shared" si="6"/>
        <v>0</v>
      </c>
      <c r="M33" s="23">
        <f t="shared" si="7"/>
        <v>0</v>
      </c>
    </row>
    <row r="34" spans="1:13" x14ac:dyDescent="0.25">
      <c r="A34" s="21"/>
      <c r="B34" s="21"/>
      <c r="C34" s="21"/>
      <c r="D34" s="21"/>
      <c r="E34" s="23"/>
      <c r="F34" s="21"/>
      <c r="G34" s="21"/>
      <c r="H34" s="23">
        <f t="shared" si="5"/>
        <v>0</v>
      </c>
      <c r="I34" s="23">
        <f t="shared" si="2"/>
        <v>0</v>
      </c>
      <c r="J34" s="23">
        <f t="shared" si="3"/>
        <v>0</v>
      </c>
      <c r="K34" s="23">
        <f t="shared" si="4"/>
        <v>0</v>
      </c>
      <c r="L34" s="23">
        <f t="shared" si="6"/>
        <v>0</v>
      </c>
      <c r="M34" s="23">
        <f t="shared" si="7"/>
        <v>0</v>
      </c>
    </row>
    <row r="35" spans="1:13" x14ac:dyDescent="0.25">
      <c r="A35" s="21"/>
      <c r="B35" s="21"/>
      <c r="C35" s="21"/>
      <c r="D35" s="21"/>
      <c r="E35" s="23"/>
      <c r="F35" s="21"/>
      <c r="G35" s="21"/>
      <c r="H35" s="23">
        <f t="shared" si="5"/>
        <v>0</v>
      </c>
      <c r="I35" s="23">
        <f t="shared" si="2"/>
        <v>0</v>
      </c>
      <c r="J35" s="23">
        <f t="shared" si="3"/>
        <v>0</v>
      </c>
      <c r="K35" s="23">
        <f t="shared" si="4"/>
        <v>0</v>
      </c>
      <c r="L35" s="23">
        <f t="shared" si="6"/>
        <v>0</v>
      </c>
      <c r="M35" s="23">
        <f t="shared" si="7"/>
        <v>0</v>
      </c>
    </row>
    <row r="36" spans="1:13" x14ac:dyDescent="0.25">
      <c r="A36" s="21"/>
      <c r="B36" s="21"/>
      <c r="C36" s="21"/>
      <c r="D36" s="21"/>
      <c r="E36" s="23"/>
      <c r="F36" s="21"/>
      <c r="G36" s="21"/>
      <c r="H36" s="23">
        <f t="shared" si="5"/>
        <v>0</v>
      </c>
      <c r="I36" s="23">
        <f t="shared" si="2"/>
        <v>0</v>
      </c>
      <c r="J36" s="23">
        <f t="shared" si="3"/>
        <v>0</v>
      </c>
      <c r="K36" s="23">
        <f t="shared" si="4"/>
        <v>0</v>
      </c>
      <c r="L36" s="23">
        <f t="shared" si="6"/>
        <v>0</v>
      </c>
      <c r="M36" s="23">
        <f t="shared" si="7"/>
        <v>0</v>
      </c>
    </row>
    <row r="37" spans="1:13" x14ac:dyDescent="0.25">
      <c r="A37" s="27"/>
      <c r="B37" s="27"/>
      <c r="C37" s="27"/>
      <c r="D37" s="27"/>
      <c r="E37" s="28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7"/>
      <c r="B38" s="27"/>
      <c r="C38" s="27"/>
      <c r="D38" s="27"/>
      <c r="E38" s="28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s="27"/>
      <c r="B39" s="27"/>
      <c r="C39" s="27"/>
      <c r="D39" s="27"/>
      <c r="E39" s="28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9" t="s">
        <v>73</v>
      </c>
      <c r="F40" s="30"/>
      <c r="G40" s="30"/>
      <c r="H40" s="30"/>
      <c r="I40" s="30"/>
      <c r="J40" s="30"/>
      <c r="K40" s="30"/>
      <c r="L40" s="30"/>
      <c r="M40" s="30"/>
    </row>
    <row r="41" spans="1:13" x14ac:dyDescent="0.25">
      <c r="A41" s="27"/>
      <c r="B41" s="27"/>
      <c r="C41" s="27"/>
      <c r="D41" s="27"/>
      <c r="E41" s="23" t="s">
        <v>74</v>
      </c>
      <c r="F41" s="30"/>
      <c r="G41" s="30"/>
      <c r="H41" s="31">
        <v>2432</v>
      </c>
      <c r="I41" s="30"/>
      <c r="J41" s="30"/>
      <c r="K41" s="30"/>
      <c r="L41" s="30"/>
      <c r="M41" s="30"/>
    </row>
    <row r="42" spans="1:13" x14ac:dyDescent="0.25">
      <c r="A42" s="27"/>
      <c r="B42" s="27"/>
      <c r="C42" s="27"/>
      <c r="D42" s="27"/>
      <c r="E42" s="23" t="s">
        <v>75</v>
      </c>
      <c r="F42" s="30"/>
      <c r="G42" s="30"/>
      <c r="H42" s="32">
        <f>SUM(H3:H36)-SUM(I3:I36)</f>
        <v>-125</v>
      </c>
      <c r="I42" s="30"/>
      <c r="J42" s="30"/>
      <c r="K42" s="30"/>
      <c r="L42" s="30"/>
      <c r="M42" s="30"/>
    </row>
    <row r="43" spans="1:13" x14ac:dyDescent="0.25">
      <c r="A43" s="27"/>
      <c r="B43" s="27"/>
      <c r="C43" s="27"/>
      <c r="D43" s="27"/>
      <c r="E43" s="23" t="s">
        <v>76</v>
      </c>
      <c r="F43" s="30"/>
      <c r="G43" s="30"/>
      <c r="H43" s="32">
        <f>H41+H42</f>
        <v>2307</v>
      </c>
      <c r="I43" s="30"/>
      <c r="J43" s="30"/>
      <c r="K43" s="30"/>
      <c r="L43" s="30"/>
      <c r="M43" s="30"/>
    </row>
    <row r="44" spans="1:13" x14ac:dyDescent="0.25">
      <c r="A44" s="27"/>
      <c r="B44" s="27"/>
      <c r="C44" s="27"/>
      <c r="D44" s="27"/>
      <c r="E44" s="23" t="s">
        <v>77</v>
      </c>
      <c r="F44" s="30"/>
      <c r="G44" s="30"/>
      <c r="H44" s="30"/>
      <c r="I44" s="30"/>
      <c r="J44" s="31">
        <v>-5005</v>
      </c>
      <c r="K44" s="30"/>
      <c r="L44" s="30"/>
      <c r="M44" s="30"/>
    </row>
    <row r="45" spans="1:13" x14ac:dyDescent="0.25">
      <c r="A45" s="27"/>
      <c r="B45" s="27"/>
      <c r="C45" s="27"/>
      <c r="D45" s="27"/>
      <c r="E45" s="23" t="s">
        <v>75</v>
      </c>
      <c r="F45" s="30"/>
      <c r="G45" s="30"/>
      <c r="H45" s="30"/>
      <c r="I45" s="30"/>
      <c r="J45" s="32">
        <f>SUM(J3:J36)-SUM(K3:K36)</f>
        <v>6975</v>
      </c>
      <c r="K45" s="30"/>
      <c r="L45" s="30"/>
      <c r="M45" s="30"/>
    </row>
    <row r="46" spans="1:13" x14ac:dyDescent="0.25">
      <c r="A46" s="27"/>
      <c r="B46" s="27"/>
      <c r="C46" s="27"/>
      <c r="D46" s="27"/>
      <c r="E46" s="23" t="s">
        <v>78</v>
      </c>
      <c r="F46" s="30"/>
      <c r="G46" s="30"/>
      <c r="H46" s="30"/>
      <c r="I46" s="30"/>
      <c r="J46" s="32">
        <f>J44+J45</f>
        <v>1970</v>
      </c>
      <c r="K46" s="30"/>
      <c r="L46" s="30"/>
      <c r="M46" s="30"/>
    </row>
    <row r="47" spans="1:13" x14ac:dyDescent="0.25">
      <c r="A47" s="27"/>
      <c r="B47" s="27"/>
      <c r="C47" s="27"/>
      <c r="D47" s="27"/>
      <c r="E47" s="33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A48" s="27"/>
      <c r="B48" s="27"/>
      <c r="C48" s="27"/>
      <c r="D48" s="27"/>
      <c r="E48" s="29" t="s">
        <v>79</v>
      </c>
      <c r="F48" s="30"/>
      <c r="G48" s="30"/>
      <c r="H48" s="30"/>
      <c r="I48" s="30"/>
      <c r="J48" s="30"/>
      <c r="K48" s="30"/>
      <c r="L48" s="30"/>
      <c r="M48" s="30"/>
    </row>
    <row r="49" spans="1:13" x14ac:dyDescent="0.25">
      <c r="A49" s="27"/>
      <c r="B49" s="27"/>
      <c r="C49" s="27"/>
      <c r="D49" s="27"/>
      <c r="E49" s="23" t="s">
        <v>17</v>
      </c>
      <c r="F49" s="30"/>
      <c r="G49" s="30"/>
      <c r="H49" s="30"/>
      <c r="I49" s="30"/>
      <c r="J49" s="30"/>
      <c r="K49" s="30"/>
      <c r="L49" s="32">
        <f>SUM(L3:L36)</f>
        <v>33275</v>
      </c>
      <c r="M49" s="30"/>
    </row>
    <row r="50" spans="1:13" x14ac:dyDescent="0.25">
      <c r="A50" s="27"/>
      <c r="B50" s="27"/>
      <c r="C50" s="27"/>
      <c r="D50" s="27"/>
      <c r="E50" s="23" t="s">
        <v>16</v>
      </c>
      <c r="F50" s="30"/>
      <c r="G50" s="30"/>
      <c r="H50" s="30"/>
      <c r="I50" s="30"/>
      <c r="J50" s="30"/>
      <c r="K50" s="30"/>
      <c r="L50" s="32">
        <f>SUM(M3:M36)</f>
        <v>15645</v>
      </c>
      <c r="M50" s="30"/>
    </row>
    <row r="51" spans="1:13" x14ac:dyDescent="0.25">
      <c r="A51" s="27"/>
      <c r="B51" s="27"/>
      <c r="C51" s="27"/>
      <c r="D51" s="27"/>
      <c r="E51" s="23" t="s">
        <v>18</v>
      </c>
      <c r="F51" s="30"/>
      <c r="G51" s="30"/>
      <c r="H51" s="30"/>
      <c r="I51" s="30"/>
      <c r="J51" s="30"/>
      <c r="K51" s="30"/>
      <c r="L51" s="32">
        <f>L49-L50</f>
        <v>17630</v>
      </c>
      <c r="M51" s="30"/>
    </row>
    <row r="52" spans="1:13" x14ac:dyDescent="0.25">
      <c r="A52" s="27"/>
      <c r="B52" s="27"/>
      <c r="C52" s="27"/>
      <c r="D52" s="27"/>
      <c r="E52" s="23"/>
      <c r="F52" s="30"/>
      <c r="G52" s="30"/>
      <c r="H52" s="30"/>
      <c r="I52" s="30"/>
      <c r="J52" s="30"/>
      <c r="K52" s="30"/>
      <c r="L52" s="30"/>
      <c r="M52" s="30"/>
    </row>
  </sheetData>
  <mergeCells count="2"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C951-1A88-4E1E-B963-1FFD9FCA43E4}">
  <dimension ref="A1:A20"/>
  <sheetViews>
    <sheetView workbookViewId="0">
      <selection activeCell="K16" sqref="K16"/>
    </sheetView>
  </sheetViews>
  <sheetFormatPr defaultRowHeight="15" x14ac:dyDescent="0.25"/>
  <cols>
    <col min="1" max="1" width="28.5703125" customWidth="1"/>
  </cols>
  <sheetData>
    <row r="1" spans="1:1" x14ac:dyDescent="0.25">
      <c r="A1" s="10" t="s">
        <v>33</v>
      </c>
    </row>
    <row r="3" spans="1:1" ht="15.75" x14ac:dyDescent="0.25">
      <c r="A3" s="2" t="s">
        <v>22</v>
      </c>
    </row>
    <row r="4" spans="1:1" ht="15.75" x14ac:dyDescent="0.25">
      <c r="A4" s="2"/>
    </row>
    <row r="5" spans="1:1" ht="15.75" x14ac:dyDescent="0.25">
      <c r="A5" s="3" t="s">
        <v>23</v>
      </c>
    </row>
    <row r="6" spans="1:1" ht="15.75" x14ac:dyDescent="0.25">
      <c r="A6" s="3" t="s">
        <v>24</v>
      </c>
    </row>
    <row r="7" spans="1:1" ht="15.75" x14ac:dyDescent="0.25">
      <c r="A7" s="3" t="s">
        <v>34</v>
      </c>
    </row>
    <row r="8" spans="1:1" ht="15.75" x14ac:dyDescent="0.25">
      <c r="A8" s="3" t="s">
        <v>35</v>
      </c>
    </row>
    <row r="9" spans="1:1" ht="15.75" x14ac:dyDescent="0.25">
      <c r="A9" s="3" t="s">
        <v>25</v>
      </c>
    </row>
    <row r="10" spans="1:1" ht="15.75" x14ac:dyDescent="0.25">
      <c r="A10" s="2"/>
    </row>
    <row r="11" spans="1:1" ht="15.75" x14ac:dyDescent="0.25">
      <c r="A11" s="3" t="s">
        <v>26</v>
      </c>
    </row>
    <row r="12" spans="1:1" ht="15.75" x14ac:dyDescent="0.25">
      <c r="A12" s="3" t="s">
        <v>27</v>
      </c>
    </row>
    <row r="13" spans="1:1" ht="15.75" x14ac:dyDescent="0.25">
      <c r="A13" s="3" t="s">
        <v>36</v>
      </c>
    </row>
    <row r="14" spans="1:1" ht="15.75" x14ac:dyDescent="0.25">
      <c r="A14" s="3" t="s">
        <v>37</v>
      </c>
    </row>
    <row r="15" spans="1:1" ht="15.75" x14ac:dyDescent="0.25">
      <c r="A15" s="3" t="s">
        <v>28</v>
      </c>
    </row>
    <row r="16" spans="1:1" ht="15.75" x14ac:dyDescent="0.25">
      <c r="A16" s="2"/>
    </row>
    <row r="17" spans="1:1" ht="15.75" x14ac:dyDescent="0.25">
      <c r="A17" s="3" t="s">
        <v>29</v>
      </c>
    </row>
    <row r="18" spans="1:1" ht="15.75" x14ac:dyDescent="0.25">
      <c r="A18" s="3" t="s">
        <v>30</v>
      </c>
    </row>
    <row r="19" spans="1:1" ht="15.75" x14ac:dyDescent="0.25">
      <c r="A19" s="3" t="s">
        <v>31</v>
      </c>
    </row>
    <row r="20" spans="1:1" ht="15.75" x14ac:dyDescent="0.25">
      <c r="A20" s="3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9319-AA46-46B8-9BFD-BFF701D760BD}">
  <dimension ref="A1:C12"/>
  <sheetViews>
    <sheetView workbookViewId="0">
      <selection activeCell="F10" sqref="F10"/>
    </sheetView>
  </sheetViews>
  <sheetFormatPr defaultRowHeight="15" x14ac:dyDescent="0.25"/>
  <cols>
    <col min="1" max="1" width="34.140625" customWidth="1"/>
  </cols>
  <sheetData>
    <row r="1" spans="1:3" ht="16.5" thickBot="1" x14ac:dyDescent="0.3">
      <c r="A1" s="16" t="s">
        <v>80</v>
      </c>
      <c r="B1" s="17" t="s">
        <v>81</v>
      </c>
      <c r="C1" s="17" t="s">
        <v>82</v>
      </c>
    </row>
    <row r="2" spans="1:3" ht="32.25" thickBot="1" x14ac:dyDescent="0.3">
      <c r="A2" s="8" t="s">
        <v>83</v>
      </c>
      <c r="B2" s="18" t="s">
        <v>84</v>
      </c>
      <c r="C2" s="18"/>
    </row>
    <row r="3" spans="1:3" ht="32.25" thickBot="1" x14ac:dyDescent="0.3">
      <c r="A3" s="8" t="s">
        <v>85</v>
      </c>
      <c r="B3" s="18"/>
      <c r="C3" s="18" t="s">
        <v>84</v>
      </c>
    </row>
    <row r="4" spans="1:3" ht="16.5" thickBot="1" x14ac:dyDescent="0.3">
      <c r="A4" s="8" t="s">
        <v>86</v>
      </c>
      <c r="B4" s="18" t="s">
        <v>84</v>
      </c>
      <c r="C4" s="18"/>
    </row>
    <row r="5" spans="1:3" ht="32.25" thickBot="1" x14ac:dyDescent="0.3">
      <c r="A5" s="8" t="s">
        <v>87</v>
      </c>
      <c r="B5" s="18"/>
      <c r="C5" s="18" t="s">
        <v>84</v>
      </c>
    </row>
    <row r="6" spans="1:3" ht="32.25" thickBot="1" x14ac:dyDescent="0.3">
      <c r="A6" s="8" t="s">
        <v>88</v>
      </c>
      <c r="B6" s="18" t="s">
        <v>84</v>
      </c>
      <c r="C6" s="18"/>
    </row>
    <row r="7" spans="1:3" ht="16.5" thickBot="1" x14ac:dyDescent="0.3">
      <c r="A7" s="8" t="s">
        <v>89</v>
      </c>
      <c r="B7" s="18" t="s">
        <v>84</v>
      </c>
      <c r="C7" s="18"/>
    </row>
    <row r="8" spans="1:3" ht="32.25" thickBot="1" x14ac:dyDescent="0.3">
      <c r="A8" s="8" t="s">
        <v>90</v>
      </c>
      <c r="B8" s="18"/>
      <c r="C8" s="18" t="s">
        <v>84</v>
      </c>
    </row>
    <row r="9" spans="1:3" ht="32.25" thickBot="1" x14ac:dyDescent="0.3">
      <c r="A9" s="8" t="s">
        <v>91</v>
      </c>
      <c r="B9" s="18"/>
      <c r="C9" s="18" t="s">
        <v>84</v>
      </c>
    </row>
    <row r="10" spans="1:3" ht="32.25" thickBot="1" x14ac:dyDescent="0.3">
      <c r="A10" s="8" t="s">
        <v>92</v>
      </c>
      <c r="B10" s="18" t="s">
        <v>84</v>
      </c>
      <c r="C10" s="18"/>
    </row>
    <row r="11" spans="1:3" ht="32.25" thickBot="1" x14ac:dyDescent="0.3">
      <c r="A11" s="8" t="s">
        <v>93</v>
      </c>
      <c r="B11" s="18" t="s">
        <v>84</v>
      </c>
      <c r="C11" s="18"/>
    </row>
    <row r="12" spans="1:3" ht="32.25" thickBot="1" x14ac:dyDescent="0.3">
      <c r="A12" s="8" t="s">
        <v>94</v>
      </c>
      <c r="B12" s="18"/>
      <c r="C12" s="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Opgave 8.1</vt:lpstr>
      <vt:lpstr>Opgave 8.2</vt:lpstr>
      <vt:lpstr>Opgave 8.3</vt:lpstr>
      <vt:lpstr>Opgave 8.4</vt:lpstr>
      <vt:lpstr>Opgave 8.5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Strandby Jensen - DBU Jylland</dc:creator>
  <cp:lastModifiedBy>Stefan Strandby Jensen - DBU Jylland</cp:lastModifiedBy>
  <dcterms:created xsi:type="dcterms:W3CDTF">2024-07-04T18:12:40Z</dcterms:created>
  <dcterms:modified xsi:type="dcterms:W3CDTF">2024-07-08T18:38:10Z</dcterms:modified>
</cp:coreProperties>
</file>